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18756" windowHeight="7596"/>
  </bookViews>
  <sheets>
    <sheet name="Überörtlichkeit" sheetId="1" r:id="rId1"/>
    <sheet name="Prüfung in 5 Schritten" sheetId="4" r:id="rId2"/>
  </sheets>
  <definedNames>
    <definedName name="_xlnm.Print_Area" localSheetId="1">'Prüfung in 5 Schritten'!$E$1:$AA$36</definedName>
  </definedNames>
  <calcPr calcId="145621"/>
</workbook>
</file>

<file path=xl/calcChain.xml><?xml version="1.0" encoding="utf-8"?>
<calcChain xmlns="http://schemas.openxmlformats.org/spreadsheetml/2006/main">
  <c r="R16" i="4" l="1"/>
  <c r="S16" i="4"/>
  <c r="T16" i="4"/>
  <c r="W6" i="4"/>
  <c r="A213" i="4"/>
  <c r="W5" i="4"/>
  <c r="J16" i="4"/>
  <c r="G12" i="4"/>
  <c r="R12" i="4"/>
  <c r="G14" i="4"/>
  <c r="J14" i="4"/>
  <c r="G13" i="4"/>
  <c r="J13" i="4"/>
  <c r="G11" i="4"/>
  <c r="R11" i="4"/>
  <c r="G10" i="4"/>
  <c r="R10" i="4"/>
  <c r="G9" i="4"/>
  <c r="J9" i="4"/>
  <c r="G8" i="4"/>
  <c r="R8" i="4"/>
  <c r="G7" i="4"/>
  <c r="J7" i="4"/>
  <c r="G6" i="4"/>
  <c r="J6" i="4"/>
  <c r="G5" i="4"/>
  <c r="J5" i="4"/>
  <c r="R5" i="4"/>
  <c r="G4" i="4"/>
  <c r="R4" i="4"/>
  <c r="G3" i="4"/>
  <c r="R13" i="4"/>
  <c r="R9" i="4"/>
  <c r="J11" i="4"/>
  <c r="R3" i="4"/>
  <c r="R14" i="4"/>
  <c r="R6" i="4"/>
  <c r="G15" i="4"/>
  <c r="M3" i="4"/>
  <c r="R7" i="4"/>
  <c r="G17" i="4"/>
  <c r="J17" i="4"/>
  <c r="J10" i="4"/>
  <c r="J3" i="4"/>
  <c r="J8" i="4"/>
  <c r="J4" i="4"/>
  <c r="J12" i="4"/>
  <c r="J15" i="4"/>
  <c r="R15" i="4"/>
  <c r="R17" i="4"/>
  <c r="L3" i="4"/>
  <c r="S11" i="4"/>
  <c r="S7" i="4"/>
  <c r="U7" i="4"/>
  <c r="S5" i="4"/>
  <c r="T5" i="4"/>
  <c r="S4" i="4"/>
  <c r="U4" i="4"/>
  <c r="N3" i="4"/>
  <c r="O3" i="4"/>
  <c r="U5" i="4"/>
  <c r="W7" i="4"/>
  <c r="T11" i="4"/>
  <c r="U11" i="4"/>
  <c r="S13" i="4"/>
  <c r="S12" i="4"/>
  <c r="S6" i="4"/>
  <c r="T7" i="4"/>
  <c r="T4" i="4"/>
  <c r="S14" i="4"/>
  <c r="S10" i="4"/>
  <c r="S9" i="4"/>
  <c r="S3" i="4"/>
  <c r="S8" i="4"/>
  <c r="U3" i="4"/>
  <c r="T3" i="4"/>
  <c r="T15" i="4"/>
  <c r="S15" i="4"/>
  <c r="S17" i="4"/>
  <c r="U13" i="4"/>
  <c r="T13" i="4"/>
  <c r="T9" i="4"/>
  <c r="U9" i="4"/>
  <c r="T10" i="4"/>
  <c r="U10" i="4"/>
  <c r="T6" i="4"/>
  <c r="U6" i="4"/>
  <c r="T8" i="4"/>
  <c r="U8" i="4"/>
  <c r="T14" i="4"/>
  <c r="U14" i="4"/>
  <c r="U12" i="4"/>
  <c r="T12" i="4"/>
  <c r="W8" i="4"/>
  <c r="X2" i="4"/>
</calcChain>
</file>

<file path=xl/sharedStrings.xml><?xml version="1.0" encoding="utf-8"?>
<sst xmlns="http://schemas.openxmlformats.org/spreadsheetml/2006/main" count="488" uniqueCount="265">
  <si>
    <t>%</t>
  </si>
  <si>
    <t>Abenberg</t>
  </si>
  <si>
    <t>Absberg</t>
  </si>
  <si>
    <t>Adelsdorf</t>
  </si>
  <si>
    <t>Adelshofen</t>
  </si>
  <si>
    <t>Alesheim</t>
  </si>
  <si>
    <t>Alfeld</t>
  </si>
  <si>
    <t>Allersberg</t>
  </si>
  <si>
    <t>Altdorf</t>
  </si>
  <si>
    <t>Ammerndorf</t>
  </si>
  <si>
    <t>Ansbach</t>
  </si>
  <si>
    <t>Arberg</t>
  </si>
  <si>
    <t>Aurach</t>
  </si>
  <si>
    <t>Aurachtal</t>
  </si>
  <si>
    <t>Bad Windsheim</t>
  </si>
  <si>
    <t>Baiersdorf</t>
  </si>
  <si>
    <t>Baudenbach</t>
  </si>
  <si>
    <t>Bechhofen</t>
  </si>
  <si>
    <t>Bergen</t>
  </si>
  <si>
    <t>Bruckberg</t>
  </si>
  <si>
    <t>Bubenreuth</t>
  </si>
  <si>
    <t>Buch am Wald</t>
  </si>
  <si>
    <t>Buckenhof</t>
  </si>
  <si>
    <t>Büchenbach</t>
  </si>
  <si>
    <t>Burgbernheim</t>
  </si>
  <si>
    <t>Burghaslach</t>
  </si>
  <si>
    <t>Burgoberbach</t>
  </si>
  <si>
    <t>Burgsalach</t>
  </si>
  <si>
    <t>Burgthann</t>
  </si>
  <si>
    <t>Burk</t>
  </si>
  <si>
    <t>Cadolzburg</t>
  </si>
  <si>
    <t>Colmberg</t>
  </si>
  <si>
    <t>Dachsbach</t>
  </si>
  <si>
    <t>Dentlein am Forst</t>
  </si>
  <si>
    <t>Diebach</t>
  </si>
  <si>
    <t>Diespeck</t>
  </si>
  <si>
    <t>Dietenhofen</t>
  </si>
  <si>
    <t>Dietersheim</t>
  </si>
  <si>
    <t>Dinkelsbühl</t>
  </si>
  <si>
    <t>Dittenheim</t>
  </si>
  <si>
    <t>Dombühl</t>
  </si>
  <si>
    <t>Dürrwangen</t>
  </si>
  <si>
    <t>Eckental</t>
  </si>
  <si>
    <t>Ehingen</t>
  </si>
  <si>
    <t>Ellingen</t>
  </si>
  <si>
    <t>Emskirchen</t>
  </si>
  <si>
    <t>Engelthal</t>
  </si>
  <si>
    <t>Ergersheim</t>
  </si>
  <si>
    <t>Erlangen</t>
  </si>
  <si>
    <t>Ettenstatt</t>
  </si>
  <si>
    <t>Feucht</t>
  </si>
  <si>
    <t>Feuchtwangen</t>
  </si>
  <si>
    <t>Flachslanden</t>
  </si>
  <si>
    <t>Fürth</t>
  </si>
  <si>
    <t>Gallmersgarten</t>
  </si>
  <si>
    <t>Gebsattel</t>
  </si>
  <si>
    <t>Georgensgmünd</t>
  </si>
  <si>
    <t>Gerhardshofen</t>
  </si>
  <si>
    <t>Gerolfingen</t>
  </si>
  <si>
    <t>Geslau</t>
  </si>
  <si>
    <t>Gnotzheim</t>
  </si>
  <si>
    <t>Gollhofen</t>
  </si>
  <si>
    <t>Greding</t>
  </si>
  <si>
    <t>Gremsdorf</t>
  </si>
  <si>
    <t>Großenseebach</t>
  </si>
  <si>
    <t>Großhabersdorf</t>
  </si>
  <si>
    <t>Gunzenhausen</t>
  </si>
  <si>
    <t>Gutenstetten</t>
  </si>
  <si>
    <t>Hagenbüchach</t>
  </si>
  <si>
    <t>Happurg</t>
  </si>
  <si>
    <t>Hartenstein</t>
  </si>
  <si>
    <t>Haundorf</t>
  </si>
  <si>
    <t>Heideck</t>
  </si>
  <si>
    <t>Heidenheim</t>
  </si>
  <si>
    <t>Heilsbronn</t>
  </si>
  <si>
    <t>Hemhofen</t>
  </si>
  <si>
    <t>Hemmersheim</t>
  </si>
  <si>
    <t>Henfenfeld</t>
  </si>
  <si>
    <t>Heroldsberg</t>
  </si>
  <si>
    <t>Herrieden</t>
  </si>
  <si>
    <t>Hersbruck</t>
  </si>
  <si>
    <t>Herzogenaurach</t>
  </si>
  <si>
    <t>Heßdorf</t>
  </si>
  <si>
    <t>Hilpoltstein</t>
  </si>
  <si>
    <t>Höchstadt an der Aisch</t>
  </si>
  <si>
    <t>Höttingen</t>
  </si>
  <si>
    <t>Illesheim</t>
  </si>
  <si>
    <t>Insingen</t>
  </si>
  <si>
    <t>Ippesheim</t>
  </si>
  <si>
    <t>Ipsheim</t>
  </si>
  <si>
    <t>Kalchreuth</t>
  </si>
  <si>
    <t>Kammerstein</t>
  </si>
  <si>
    <t>Kirchensittenbach</t>
  </si>
  <si>
    <t>Langenaltheim</t>
  </si>
  <si>
    <t>Langenfeld</t>
  </si>
  <si>
    <t>Langenzenn</t>
  </si>
  <si>
    <t>Langfurth</t>
  </si>
  <si>
    <t>Lauf an der Pegnitz</t>
  </si>
  <si>
    <t>Lehrberg</t>
  </si>
  <si>
    <t>Leinburg</t>
  </si>
  <si>
    <t>Leutershausen</t>
  </si>
  <si>
    <t>Lichtenau</t>
  </si>
  <si>
    <t>Lonnerstadt</t>
  </si>
  <si>
    <t>Marktbergel</t>
  </si>
  <si>
    <t>Markt Berolzheim</t>
  </si>
  <si>
    <t>Markt Bibart</t>
  </si>
  <si>
    <t>Markt Erlbach</t>
  </si>
  <si>
    <t>Markt Nordheim</t>
  </si>
  <si>
    <t>Markt Taschendorf</t>
  </si>
  <si>
    <t>Marloffstein</t>
  </si>
  <si>
    <t>Meinheim</t>
  </si>
  <si>
    <t>Merkendorf</t>
  </si>
  <si>
    <t>Mitteleschenbach</t>
  </si>
  <si>
    <t>Möhrendorf</t>
  </si>
  <si>
    <t>Mönchsroth</t>
  </si>
  <si>
    <t>Münchsteinach</t>
  </si>
  <si>
    <t>Muhr am See</t>
  </si>
  <si>
    <t>Nennslingen</t>
  </si>
  <si>
    <t>Neuendettelsau</t>
  </si>
  <si>
    <t>Neuhaus an der Pegnitz</t>
  </si>
  <si>
    <t>Neuhof an der Zenn</t>
  </si>
  <si>
    <t>Neunkirchen am Sand</t>
  </si>
  <si>
    <t>Neusitz</t>
  </si>
  <si>
    <t>Neustadt an der Aisch</t>
  </si>
  <si>
    <t>Nürnberg</t>
  </si>
  <si>
    <t>Oberasbach</t>
  </si>
  <si>
    <t>Oberdachstetten</t>
  </si>
  <si>
    <t>Oberickelsheim</t>
  </si>
  <si>
    <t>Obermichelbach</t>
  </si>
  <si>
    <t>Obernzenn</t>
  </si>
  <si>
    <t>Oberreichenbach</t>
  </si>
  <si>
    <t>Oberscheinfeld</t>
  </si>
  <si>
    <t>Offenhausen</t>
  </si>
  <si>
    <t>Ohrenbach</t>
  </si>
  <si>
    <t>Ornbau</t>
  </si>
  <si>
    <t>Ottensoos</t>
  </si>
  <si>
    <t>Pappenheim</t>
  </si>
  <si>
    <t>Petersaurach</t>
  </si>
  <si>
    <t>Pfofeld</t>
  </si>
  <si>
    <t>Pleinfeld</t>
  </si>
  <si>
    <t>Polsingen</t>
  </si>
  <si>
    <t>Pommelsbrunn</t>
  </si>
  <si>
    <t>Puschendorf</t>
  </si>
  <si>
    <t>Raitenbuch</t>
  </si>
  <si>
    <t>Rednitzhembach</t>
  </si>
  <si>
    <t>Reichenschwand</t>
  </si>
  <si>
    <t>Röckingen</t>
  </si>
  <si>
    <t>Röthenbach an der Pegnitz</t>
  </si>
  <si>
    <t>Röttenbach</t>
  </si>
  <si>
    <t>Rohr</t>
  </si>
  <si>
    <t>Roßtal</t>
  </si>
  <si>
    <t>Roth</t>
  </si>
  <si>
    <t>Rothenburg ob der Tauber</t>
  </si>
  <si>
    <t>Rückersdorf</t>
  </si>
  <si>
    <t>Rügland</t>
  </si>
  <si>
    <t>Sachsen</t>
  </si>
  <si>
    <t>Scheinfeld</t>
  </si>
  <si>
    <t>Schillingsfürst</t>
  </si>
  <si>
    <t>Schnaittach</t>
  </si>
  <si>
    <t>Schnelldorf</t>
  </si>
  <si>
    <t>Schopfloch</t>
  </si>
  <si>
    <t>Schwabach</t>
  </si>
  <si>
    <t>Schwaig</t>
  </si>
  <si>
    <t>Schwanstetten</t>
  </si>
  <si>
    <t>Schwarzenbruck</t>
  </si>
  <si>
    <t>Seukendorf</t>
  </si>
  <si>
    <t>Simmelsdorf</t>
  </si>
  <si>
    <t>Simmershofen</t>
  </si>
  <si>
    <t>Solnhofen</t>
  </si>
  <si>
    <t>Spalt</t>
  </si>
  <si>
    <t>Spardorf</t>
  </si>
  <si>
    <t>Stein bei Nürnberg</t>
  </si>
  <si>
    <t>Steinsfeld</t>
  </si>
  <si>
    <t>Sugenheim</t>
  </si>
  <si>
    <t>Thalmässing</t>
  </si>
  <si>
    <t>Theilenhofen</t>
  </si>
  <si>
    <t>Trautskirchen</t>
  </si>
  <si>
    <t>Treuchtlingen</t>
  </si>
  <si>
    <t>Tuchenbach</t>
  </si>
  <si>
    <t>Uehlfeld</t>
  </si>
  <si>
    <t>Uffenheim</t>
  </si>
  <si>
    <t>Unterschwaningen</t>
  </si>
  <si>
    <t>Uttenreuth</t>
  </si>
  <si>
    <t>Veitsbronn</t>
  </si>
  <si>
    <t>Velden</t>
  </si>
  <si>
    <t>Vestenbergsgreuth</t>
  </si>
  <si>
    <t>Vorra</t>
  </si>
  <si>
    <t>Wachenroth</t>
  </si>
  <si>
    <t>Wassertrüdingen</t>
  </si>
  <si>
    <t>Weidenbach</t>
  </si>
  <si>
    <t>Weigenheim</t>
  </si>
  <si>
    <t>Weihenzell</t>
  </si>
  <si>
    <t>Weiltingen</t>
  </si>
  <si>
    <t>Weisendorf</t>
  </si>
  <si>
    <t>Weißenburg in Bayern</t>
  </si>
  <si>
    <t>Wendelstein</t>
  </si>
  <si>
    <t>Westheim</t>
  </si>
  <si>
    <t>Wettringen</t>
  </si>
  <si>
    <t>Wieseth</t>
  </si>
  <si>
    <t>Wilburgstetten</t>
  </si>
  <si>
    <t>Wilhelmsdorf</t>
  </si>
  <si>
    <t>Windelsbach</t>
  </si>
  <si>
    <t>Windsbach</t>
  </si>
  <si>
    <t>Winkelhaid</t>
  </si>
  <si>
    <t>Wittelshofen</t>
  </si>
  <si>
    <t>Wörnitz</t>
  </si>
  <si>
    <t>Wolframs-Eschenbach</t>
  </si>
  <si>
    <t>Zirndorf</t>
  </si>
  <si>
    <t>Fördervoraussetzung ist die Überörtlichkeit. Überörtlichkeit im Sinne dieser Richtlinien bedeutet:</t>
  </si>
  <si>
    <t>oder</t>
  </si>
  <si>
    <t>b) Projekte, die von zwei oder mehr Antragsberechtigten, deren Zuständigkeitsgebiet über eine kreisfreie Stadt/einen Landkreis hinausgeht, durchgeführt werden</t>
  </si>
  <si>
    <r>
      <t xml:space="preserve">
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oder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oder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/>
    </r>
  </si>
  <si>
    <t>c) Jugendverbände auf Bezirksebene, die ein Vertretungsrecht im Bezirksjugendring-Ausschuss wahrnehmen und Anspruch auf Grundförderung durch den Bezirk Mittelfranken haben</t>
  </si>
  <si>
    <t>Arbeitshilfe zur Prüfung der Überörtlichkeit nach RiLi 1.2.a für die Förderbereiche:</t>
  </si>
  <si>
    <t>Landkreis Ansbach</t>
  </si>
  <si>
    <t>Landkreis Erlangen-Höchstadt</t>
  </si>
  <si>
    <t>Landkreis Fürth</t>
  </si>
  <si>
    <t>Landkreis Nürnberger Land</t>
  </si>
  <si>
    <t>Landkreis Neustadt/Aisch - Bad Windsheim</t>
  </si>
  <si>
    <t>Bedingung 2</t>
  </si>
  <si>
    <t>Landkreis Roth</t>
  </si>
  <si>
    <t xml:space="preserve">Landkreis Weißenburg-Gunzenhausen </t>
  </si>
  <si>
    <t>Fazit:</t>
  </si>
  <si>
    <t>Landkreis/ Kreisstadt</t>
  </si>
  <si>
    <t>Posteitzahl</t>
  </si>
  <si>
    <t>Kreisfreie Stadt Ansbach</t>
  </si>
  <si>
    <t>Landkreis Weißenburg-Gunzenhausen</t>
  </si>
  <si>
    <t>Landkreis Neustadt an der Aisch-Bad Windsheim</t>
  </si>
  <si>
    <t>Kreisfreie Stadt Erlangen</t>
  </si>
  <si>
    <t>Kreisfreie Stadt Fürth</t>
  </si>
  <si>
    <t>Kreisfreie Stadt Nürnberg</t>
  </si>
  <si>
    <t xml:space="preserve">Kreisfreie Stadt Erlangen </t>
  </si>
  <si>
    <t xml:space="preserve">Kreisfreie Stadt Nürnberg </t>
  </si>
  <si>
    <t xml:space="preserve">Kreisfreie Stadt Schwabach </t>
  </si>
  <si>
    <t>Ort 
(alphabetisch)</t>
  </si>
  <si>
    <t>Kreisfreie Stadt Schwabach</t>
  </si>
  <si>
    <t>Summe aus Mittelfranken</t>
  </si>
  <si>
    <t>Formelfeld</t>
  </si>
  <si>
    <t>Bedingung 1</t>
  </si>
  <si>
    <t>Mögliche Fehler oder Hinweise:</t>
  </si>
  <si>
    <t>→</t>
  </si>
  <si>
    <r>
      <rPr>
        <b/>
        <u/>
        <sz val="16"/>
        <rFont val="Arial"/>
        <family val="2"/>
      </rPr>
      <t>Schritt E:</t>
    </r>
    <r>
      <rPr>
        <b/>
        <sz val="16"/>
        <rFont val="Arial"/>
        <family val="2"/>
      </rPr>
      <t xml:space="preserve"> Ergebnis und mögliche Fehler:</t>
    </r>
  </si>
  <si>
    <t>Förderrichtlinien Bezirksjugendring Mittelfranken: Überörtlichkeit</t>
  </si>
  <si>
    <t>Prüfung der Überörtlichkeit nach a) in 5 Schritten finden Sie hier (Direktlink)</t>
  </si>
  <si>
    <t>2. Projekte / 3. Bildung / 4. Internationale Jugendarbeit</t>
  </si>
  <si>
    <t>Anzahl der TeilnehmerInnen aus Den folgenden Landkreisen</t>
  </si>
  <si>
    <t>Aufteilung der Anzahl der Teilnehmer*innen auf die einzelnen Landkreise bzw. kreisfreie Städte.</t>
  </si>
  <si>
    <t>Summe aus Nicht-Mittelfranken</t>
  </si>
  <si>
    <t>Summe gesamt</t>
  </si>
  <si>
    <t>Anzahl Teilnehmer*innen aus Nicht-Mittelfranken</t>
  </si>
  <si>
    <t>Anzahl der Teilnehmer*innen gesamt</t>
  </si>
  <si>
    <t>Wilhermsdorf</t>
  </si>
  <si>
    <t>Mühlhausen</t>
  </si>
  <si>
    <r>
      <t>90402-90491</t>
    </r>
    <r>
      <rPr>
        <sz val="10"/>
        <rFont val="Calibri"/>
        <family val="2"/>
      </rPr>
      <t>*</t>
    </r>
  </si>
  <si>
    <r>
      <rPr>
        <sz val="10"/>
        <rFont val="Calibri"/>
        <family val="2"/>
      </rPr>
      <t>*</t>
    </r>
    <r>
      <rPr>
        <sz val="10"/>
        <rFont val="Arial"/>
        <family val="2"/>
      </rPr>
      <t xml:space="preserve"> 90402, 90403, 90408, 90409, 90411, 90419, 90425, 90427, 90429, 90431, 90439, 90441, 90443, 90449, 90451, 90453, 90455, 90459, 90461, 90469, 90471, 90473, 90475, 90478, 90480, 90482, 90489, 90491</t>
    </r>
  </si>
  <si>
    <t>Anzahl der Teilnehmer*innen aus folgenden Orten 
(OHNE Mitarbeiter oder Referenten)</t>
  </si>
  <si>
    <r>
      <rPr>
        <b/>
        <u/>
        <sz val="16"/>
        <rFont val="Arial"/>
        <family val="2"/>
      </rPr>
      <t>Schritt A:</t>
    </r>
    <r>
      <rPr>
        <b/>
        <sz val="16"/>
        <rFont val="Arial"/>
        <family val="2"/>
      </rPr>
      <t xml:space="preserve"> Wohnort der einzelnen Teilnehmer*innen
</t>
    </r>
    <r>
      <rPr>
        <sz val="12"/>
        <rFont val="Arial"/>
        <family val="2"/>
      </rPr>
      <t xml:space="preserve">bitte tragen Sie in den gelben Feldern die Anzahl der Teilnehmer*innen aus den entsprechenden Orten in Mittelfranken ein - z.B. 2 Personen wohnen in Altdorf: Eintrag im gelben Feld in Zeile 10 (=Altdorf): </t>
    </r>
    <r>
      <rPr>
        <b/>
        <sz val="14"/>
        <rFont val="Arial"/>
        <family val="2"/>
      </rPr>
      <t>2</t>
    </r>
    <r>
      <rPr>
        <sz val="12"/>
        <rFont val="Arial"/>
        <family val="2"/>
      </rPr>
      <t xml:space="preserve"> (in Zahlen!)</t>
    </r>
  </si>
  <si>
    <t>Teilnehmer*innen aus Mittelfranken</t>
  </si>
  <si>
    <t>davon mindestens 50% aus Mittelfranken</t>
  </si>
  <si>
    <r>
      <rPr>
        <b/>
        <u/>
        <sz val="16"/>
        <rFont val="Arial"/>
        <family val="2"/>
      </rPr>
      <t>Schritt D:</t>
    </r>
    <r>
      <rPr>
        <b/>
        <sz val="16"/>
        <rFont val="Arial"/>
        <family val="2"/>
      </rPr>
      <t xml:space="preserve"> Prüfung der Bedingung 2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Es dürfen nicht mehr als 75% der Teilnehmer*innen aus einem einzelnen Landkreis oder einer kreisfreien Stadt stammen.</t>
    </r>
  </si>
  <si>
    <r>
      <rPr>
        <b/>
        <u/>
        <sz val="16"/>
        <rFont val="Arial"/>
        <family val="2"/>
      </rPr>
      <t>Schritt C:</t>
    </r>
    <r>
      <rPr>
        <b/>
        <sz val="16"/>
        <rFont val="Arial"/>
        <family val="2"/>
      </rPr>
      <t xml:space="preserve"> Prüfung der Bedingung 1
</t>
    </r>
    <r>
      <rPr>
        <sz val="12"/>
        <rFont val="Arial"/>
        <family val="2"/>
      </rPr>
      <t>Mindestens 50% der Teilnehmer*innen müssen aus Mittelfranken stammen.</t>
    </r>
  </si>
  <si>
    <r>
      <rPr>
        <b/>
        <u/>
        <sz val="16"/>
        <rFont val="Arial"/>
        <family val="2"/>
      </rPr>
      <t>Schritt B:</t>
    </r>
    <r>
      <rPr>
        <b/>
        <sz val="16"/>
        <rFont val="Arial"/>
        <family val="2"/>
      </rPr>
      <t xml:space="preserve"> Übersicht der Teilnehmer*innen aus Landkreisen
</t>
    </r>
    <r>
      <rPr>
        <sz val="12"/>
        <rFont val="Arial"/>
        <family val="2"/>
      </rPr>
      <t>bitte tragen Sie im gelben Feld die Anzahl der Teilnehmer*innen aus Nicht-Mittelfranken ein.</t>
    </r>
  </si>
  <si>
    <r>
      <rPr>
        <b/>
        <sz val="11"/>
        <rFont val="Arial"/>
        <family val="2"/>
      </rPr>
      <t>Anwendung:</t>
    </r>
    <r>
      <rPr>
        <sz val="11"/>
        <rFont val="Arial"/>
        <family val="2"/>
      </rPr>
      <t xml:space="preserve"> 
Bitte tragen Sie in die gelb gekennzeichneten Zellen in Schritt A </t>
    </r>
    <r>
      <rPr>
        <b/>
        <sz val="11"/>
        <rFont val="Arial"/>
        <family val="2"/>
      </rPr>
      <t>UND</t>
    </r>
    <r>
      <rPr>
        <sz val="11"/>
        <rFont val="Arial"/>
        <family val="2"/>
      </rPr>
      <t xml:space="preserve"> Schritt B die Teilnehmer*innen-Daten ein.
In Schritt C und D werden die Bedingungen geprüft. 
Schritt E zeigt das Ergebnis mit möglichen Fehlerquellen.</t>
    </r>
  </si>
  <si>
    <t>a) Projekte und Maßnahmen mit mehrheitlich (über 50%) mittelfränkischen Teilnehmer*innen bei denen max. 75% aus einem Landkreis bzw. einer kreisfreien Stadt kommen</t>
  </si>
  <si>
    <t>Teilnehmer*innen
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</si>
</sst>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_-* #,##0.00\ &quot;DM&quot;_-;\-* #,##0.00\ &quot;DM&quot;_-;_-* &quot;-&quot;??\ &quot;DM&quot;_-;_-@_-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u/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26"/>
      <name val="Calibri"/>
      <family val="2"/>
    </font>
    <font>
      <b/>
      <u/>
      <sz val="18"/>
      <name val="Arial"/>
      <family val="2"/>
    </font>
    <font>
      <b/>
      <u/>
      <sz val="11"/>
      <color indexed="12"/>
      <name val="Arial"/>
      <family val="2"/>
    </font>
    <font>
      <sz val="10"/>
      <name val="Calibri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13" fillId="3" borderId="4" xfId="0" applyFont="1" applyFill="1" applyBorder="1" applyAlignment="1" applyProtection="1">
      <alignment horizontal="left" vertical="center"/>
    </xf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11" fillId="3" borderId="4" xfId="0" applyFont="1" applyFill="1" applyBorder="1" applyProtection="1"/>
    <xf numFmtId="0" fontId="7" fillId="3" borderId="0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16" fillId="0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/>
    </xf>
    <xf numFmtId="2" fontId="21" fillId="3" borderId="9" xfId="0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22" fillId="0" borderId="4" xfId="0" applyFont="1" applyBorder="1" applyAlignment="1" applyProtection="1">
      <alignment horizontal="left"/>
    </xf>
    <xf numFmtId="0" fontId="23" fillId="0" borderId="0" xfId="0" applyFont="1" applyBorder="1" applyProtection="1"/>
    <xf numFmtId="0" fontId="23" fillId="0" borderId="5" xfId="0" applyFont="1" applyBorder="1" applyProtection="1"/>
    <xf numFmtId="0" fontId="0" fillId="0" borderId="9" xfId="0" applyFont="1" applyBorder="1" applyProtection="1"/>
    <xf numFmtId="0" fontId="0" fillId="0" borderId="9" xfId="0" applyFont="1" applyBorder="1" applyAlignment="1" applyProtection="1">
      <alignment vertical="center" wrapText="1"/>
    </xf>
    <xf numFmtId="0" fontId="22" fillId="0" borderId="15" xfId="0" applyFont="1" applyBorder="1" applyAlignment="1" applyProtection="1">
      <alignment horizontal="left"/>
    </xf>
    <xf numFmtId="0" fontId="23" fillId="0" borderId="16" xfId="0" applyFont="1" applyBorder="1" applyProtection="1"/>
    <xf numFmtId="0" fontId="23" fillId="0" borderId="17" xfId="0" applyFont="1" applyBorder="1" applyProtection="1"/>
    <xf numFmtId="0" fontId="11" fillId="0" borderId="18" xfId="0" applyFont="1" applyBorder="1" applyAlignment="1" applyProtection="1">
      <alignment horizontal="left"/>
    </xf>
    <xf numFmtId="0" fontId="11" fillId="0" borderId="19" xfId="0" applyFont="1" applyFill="1" applyBorder="1" applyAlignment="1" applyProtection="1">
      <alignment horizontal="left"/>
    </xf>
    <xf numFmtId="0" fontId="11" fillId="0" borderId="18" xfId="0" applyFont="1" applyFill="1" applyBorder="1" applyAlignment="1" applyProtection="1">
      <alignment horizontal="left"/>
    </xf>
    <xf numFmtId="0" fontId="11" fillId="0" borderId="20" xfId="0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center"/>
    </xf>
    <xf numFmtId="0" fontId="0" fillId="0" borderId="13" xfId="0" applyBorder="1" applyProtection="1"/>
    <xf numFmtId="0" fontId="0" fillId="0" borderId="14" xfId="0" applyBorder="1" applyAlignment="1" applyProtection="1">
      <alignment horizontal="center" vertical="center" wrapText="1"/>
    </xf>
    <xf numFmtId="1" fontId="7" fillId="4" borderId="11" xfId="0" applyNumberFormat="1" applyFont="1" applyFill="1" applyBorder="1" applyAlignment="1" applyProtection="1">
      <alignment horizontal="center" vertical="center"/>
      <protection locked="0"/>
    </xf>
    <xf numFmtId="1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shrinkToFit="1"/>
    </xf>
    <xf numFmtId="0" fontId="11" fillId="0" borderId="18" xfId="0" applyFont="1" applyBorder="1" applyAlignment="1" applyProtection="1">
      <alignment horizontal="center"/>
    </xf>
    <xf numFmtId="2" fontId="21" fillId="0" borderId="13" xfId="0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Alignment="1" applyProtection="1">
      <alignment horizontal="center" wrapText="1"/>
    </xf>
    <xf numFmtId="0" fontId="0" fillId="0" borderId="9" xfId="0" applyBorder="1" applyAlignment="1" applyProtection="1">
      <alignment vertical="center"/>
    </xf>
    <xf numFmtId="0" fontId="9" fillId="2" borderId="21" xfId="0" applyFont="1" applyFill="1" applyBorder="1" applyAlignment="1" applyProtection="1">
      <alignment horizontal="center" vertical="center"/>
    </xf>
    <xf numFmtId="2" fontId="21" fillId="0" borderId="22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 wrapText="1"/>
    </xf>
    <xf numFmtId="2" fontId="21" fillId="3" borderId="24" xfId="0" applyNumberFormat="1" applyFont="1" applyFill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8" fillId="3" borderId="4" xfId="2" applyFont="1" applyFill="1" applyBorder="1" applyAlignment="1" applyProtection="1">
      <alignment horizontal="left" vertical="center"/>
      <protection locked="0"/>
    </xf>
    <xf numFmtId="0" fontId="18" fillId="3" borderId="0" xfId="2" applyFont="1" applyFill="1" applyBorder="1" applyAlignment="1" applyProtection="1">
      <alignment horizontal="left" vertical="center"/>
      <protection locked="0"/>
    </xf>
    <xf numFmtId="0" fontId="18" fillId="3" borderId="5" xfId="2" applyFont="1" applyFill="1" applyBorder="1" applyAlignment="1" applyProtection="1">
      <alignment horizontal="left" vertical="center"/>
      <protection locked="0"/>
    </xf>
    <xf numFmtId="0" fontId="17" fillId="3" borderId="26" xfId="0" applyFont="1" applyFill="1" applyBorder="1" applyAlignment="1" applyProtection="1">
      <alignment horizontal="center"/>
    </xf>
    <xf numFmtId="0" fontId="17" fillId="3" borderId="27" xfId="0" applyFont="1" applyFill="1" applyBorder="1" applyAlignment="1" applyProtection="1">
      <alignment horizontal="center"/>
    </xf>
    <xf numFmtId="0" fontId="17" fillId="3" borderId="28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top" wrapText="1"/>
    </xf>
    <xf numFmtId="0" fontId="20" fillId="5" borderId="29" xfId="0" applyFont="1" applyFill="1" applyBorder="1" applyAlignment="1" applyProtection="1">
      <alignment horizontal="left" vertical="top" wrapText="1"/>
    </xf>
    <xf numFmtId="0" fontId="20" fillId="5" borderId="30" xfId="0" applyFont="1" applyFill="1" applyBorder="1" applyAlignment="1" applyProtection="1">
      <alignment horizontal="left" vertical="top" wrapText="1"/>
    </xf>
    <xf numFmtId="0" fontId="20" fillId="5" borderId="31" xfId="0" applyFont="1" applyFill="1" applyBorder="1" applyAlignment="1" applyProtection="1">
      <alignment horizontal="left" vertical="top" wrapText="1"/>
    </xf>
    <xf numFmtId="0" fontId="7" fillId="0" borderId="32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9" fillId="5" borderId="29" xfId="0" applyFont="1" applyFill="1" applyBorder="1" applyAlignment="1" applyProtection="1">
      <alignment horizontal="left" vertical="top" wrapText="1"/>
    </xf>
    <xf numFmtId="0" fontId="9" fillId="5" borderId="30" xfId="0" applyFont="1" applyFill="1" applyBorder="1" applyAlignment="1" applyProtection="1">
      <alignment horizontal="left" vertical="top" wrapText="1"/>
    </xf>
    <xf numFmtId="0" fontId="9" fillId="5" borderId="31" xfId="0" applyFont="1" applyFill="1" applyBorder="1" applyAlignment="1" applyProtection="1">
      <alignment horizontal="left" vertical="top" wrapText="1"/>
    </xf>
    <xf numFmtId="0" fontId="4" fillId="5" borderId="26" xfId="0" applyFont="1" applyFill="1" applyBorder="1" applyAlignment="1" applyProtection="1">
      <alignment horizontal="left" vertical="top" wrapText="1"/>
    </xf>
    <xf numFmtId="0" fontId="4" fillId="5" borderId="27" xfId="0" applyFont="1" applyFill="1" applyBorder="1" applyAlignment="1" applyProtection="1">
      <alignment horizontal="left" vertical="top" wrapText="1"/>
    </xf>
    <xf numFmtId="0" fontId="4" fillId="5" borderId="28" xfId="0" applyFont="1" applyFill="1" applyBorder="1" applyAlignment="1" applyProtection="1">
      <alignment horizontal="left" vertical="top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7" fillId="4" borderId="36" xfId="0" applyFont="1" applyFill="1" applyBorder="1" applyAlignment="1" applyProtection="1">
      <alignment horizontal="center"/>
      <protection locked="0"/>
    </xf>
    <xf numFmtId="0" fontId="7" fillId="4" borderId="37" xfId="0" applyFont="1" applyFill="1" applyBorder="1" applyAlignment="1" applyProtection="1">
      <alignment horizontal="center"/>
      <protection locked="0"/>
    </xf>
    <xf numFmtId="0" fontId="7" fillId="4" borderId="38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 vertical="center" wrapText="1"/>
    </xf>
    <xf numFmtId="0" fontId="0" fillId="2" borderId="27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36" xfId="0" applyFont="1" applyBorder="1" applyAlignment="1" applyProtection="1">
      <alignment horizontal="center"/>
    </xf>
    <xf numFmtId="0" fontId="7" fillId="0" borderId="37" xfId="0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7" fillId="0" borderId="39" xfId="0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</cellXfs>
  <cellStyles count="4">
    <cellStyle name="Euro" xfId="1"/>
    <cellStyle name="Hyperlink" xfId="2" builtinId="8"/>
    <cellStyle name="Standard" xfId="0" builtinId="0"/>
    <cellStyle name="Währung 2" xfId="3"/>
  </cellStyles>
  <dxfs count="5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552449</xdr:colOff>
      <xdr:row>1</xdr:row>
      <xdr:rowOff>146050</xdr:rowOff>
    </xdr:from>
    <xdr:to>
      <xdr:col>5</xdr:col>
      <xdr:colOff>1694760</xdr:colOff>
      <xdr:row>4</xdr:row>
      <xdr:rowOff>166767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0649" y="438150"/>
          <a:ext cx="1142311" cy="617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tabSelected="1" zoomScale="120" zoomScaleNormal="120" workbookViewId="0">
      <selection activeCell="A13" sqref="A13:F13"/>
    </sheetView>
  </sheetViews>
  <sheetFormatPr baseColWidth="10" defaultRowHeight="13.2" x14ac:dyDescent="0.25"/>
  <cols>
    <col min="1" max="1" width="36.5546875" customWidth="1"/>
    <col min="2" max="2" width="3.44140625" customWidth="1"/>
    <col min="3" max="3" width="19.109375" customWidth="1"/>
    <col min="4" max="4" width="23.109375" customWidth="1"/>
    <col min="5" max="5" width="4.109375" customWidth="1"/>
    <col min="6" max="6" width="28.109375" customWidth="1"/>
  </cols>
  <sheetData>
    <row r="1" spans="1:11" s="1" customFormat="1" ht="22.8" x14ac:dyDescent="0.4">
      <c r="A1" s="74" t="s">
        <v>242</v>
      </c>
      <c r="B1" s="75"/>
      <c r="C1" s="75"/>
      <c r="D1" s="75"/>
      <c r="E1" s="75"/>
      <c r="F1" s="76"/>
      <c r="G1" s="77" t="s">
        <v>211</v>
      </c>
      <c r="H1" s="77"/>
      <c r="I1" s="77"/>
      <c r="J1" s="77"/>
      <c r="K1" s="77"/>
    </row>
    <row r="2" spans="1:11" s="1" customFormat="1" x14ac:dyDescent="0.25">
      <c r="A2" s="7"/>
      <c r="B2" s="8"/>
      <c r="C2" s="8"/>
      <c r="D2" s="8"/>
      <c r="E2" s="8"/>
      <c r="F2" s="9"/>
    </row>
    <row r="3" spans="1:11" s="1" customFormat="1" ht="17.25" customHeight="1" x14ac:dyDescent="0.3">
      <c r="A3" s="10" t="s">
        <v>213</v>
      </c>
      <c r="B3" s="11"/>
      <c r="C3" s="12"/>
      <c r="D3" s="12"/>
      <c r="E3" s="8"/>
      <c r="F3" s="9"/>
    </row>
    <row r="4" spans="1:11" s="1" customFormat="1" ht="17.25" customHeight="1" x14ac:dyDescent="0.25">
      <c r="A4" s="13" t="s">
        <v>244</v>
      </c>
      <c r="B4" s="14"/>
      <c r="C4" s="15"/>
      <c r="D4" s="8"/>
      <c r="E4" s="8"/>
      <c r="F4" s="9"/>
    </row>
    <row r="5" spans="1:11" s="1" customFormat="1" ht="14.25" customHeight="1" x14ac:dyDescent="0.25">
      <c r="A5" s="7"/>
      <c r="B5" s="8"/>
      <c r="C5" s="8"/>
      <c r="D5" s="8"/>
      <c r="E5" s="8"/>
      <c r="F5" s="9"/>
    </row>
    <row r="6" spans="1:11" s="1" customFormat="1" ht="15.75" customHeight="1" x14ac:dyDescent="0.25">
      <c r="A6" s="10" t="s">
        <v>208</v>
      </c>
      <c r="B6" s="8"/>
      <c r="C6" s="8"/>
      <c r="D6" s="8"/>
      <c r="E6" s="8"/>
      <c r="F6" s="9"/>
    </row>
    <row r="7" spans="1:11" s="1" customFormat="1" ht="30" customHeight="1" x14ac:dyDescent="0.25">
      <c r="A7" s="78" t="s">
        <v>263</v>
      </c>
      <c r="B7" s="79"/>
      <c r="C7" s="79"/>
      <c r="D7" s="79"/>
      <c r="E7" s="79"/>
      <c r="F7" s="80"/>
    </row>
    <row r="8" spans="1:11" s="1" customFormat="1" ht="14.25" customHeight="1" x14ac:dyDescent="0.25">
      <c r="A8" s="7"/>
      <c r="B8" s="8"/>
      <c r="C8" s="16" t="s">
        <v>209</v>
      </c>
      <c r="D8" s="8"/>
      <c r="E8" s="8"/>
      <c r="F8" s="9"/>
    </row>
    <row r="9" spans="1:11" s="1" customFormat="1" ht="30" customHeight="1" x14ac:dyDescent="0.25">
      <c r="A9" s="78" t="s">
        <v>210</v>
      </c>
      <c r="B9" s="81"/>
      <c r="C9" s="81"/>
      <c r="D9" s="81"/>
      <c r="E9" s="81"/>
      <c r="F9" s="82"/>
    </row>
    <row r="10" spans="1:11" s="1" customFormat="1" ht="13.5" customHeight="1" x14ac:dyDescent="0.25">
      <c r="A10" s="7"/>
      <c r="B10" s="8"/>
      <c r="C10" s="16" t="s">
        <v>209</v>
      </c>
      <c r="D10" s="8"/>
      <c r="E10" s="8"/>
      <c r="F10" s="9"/>
    </row>
    <row r="11" spans="1:11" s="1" customFormat="1" ht="30" customHeight="1" x14ac:dyDescent="0.25">
      <c r="A11" s="78" t="s">
        <v>212</v>
      </c>
      <c r="B11" s="79"/>
      <c r="C11" s="79"/>
      <c r="D11" s="79"/>
      <c r="E11" s="79"/>
      <c r="F11" s="80"/>
    </row>
    <row r="12" spans="1:11" s="1" customFormat="1" x14ac:dyDescent="0.25">
      <c r="A12" s="7"/>
      <c r="B12" s="8"/>
      <c r="C12" s="8"/>
      <c r="D12" s="8"/>
      <c r="E12" s="8"/>
      <c r="F12" s="9"/>
    </row>
    <row r="13" spans="1:11" s="1" customFormat="1" ht="15.75" customHeight="1" x14ac:dyDescent="0.25">
      <c r="A13" s="71" t="s">
        <v>243</v>
      </c>
      <c r="B13" s="72"/>
      <c r="C13" s="72"/>
      <c r="D13" s="72"/>
      <c r="E13" s="72"/>
      <c r="F13" s="73"/>
    </row>
    <row r="14" spans="1:11" ht="69" customHeight="1" thickBot="1" x14ac:dyDescent="0.3">
      <c r="A14" s="68" t="s">
        <v>262</v>
      </c>
      <c r="B14" s="69"/>
      <c r="C14" s="69"/>
      <c r="D14" s="69"/>
      <c r="E14" s="69"/>
      <c r="F14" s="70"/>
    </row>
    <row r="18" spans="4:4" x14ac:dyDescent="0.25">
      <c r="D18" s="5"/>
    </row>
  </sheetData>
  <sheetProtection password="E031" sheet="1" selectLockedCells="1"/>
  <protectedRanges>
    <protectedRange password="D90F" sqref="A1:IV13" name="Bereich1"/>
  </protectedRanges>
  <mergeCells count="7">
    <mergeCell ref="A14:F14"/>
    <mergeCell ref="A13:F13"/>
    <mergeCell ref="A1:F1"/>
    <mergeCell ref="G1:K1"/>
    <mergeCell ref="A7:F7"/>
    <mergeCell ref="A9:F9"/>
    <mergeCell ref="A11:F11"/>
  </mergeCells>
  <hyperlinks>
    <hyperlink ref="A13:F13" location="'Prüfung in 5 Schritten'!A1" display="Prüfung der Überörtlichkeit nach a) in 5 Schritten finden sie in Arbeitsplatt: Prüfung in 5 Schritten!"/>
  </hyperlink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&amp;C&amp;8Bezirksjugendring Mittelfranken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16"/>
  <sheetViews>
    <sheetView topLeftCell="A7" zoomScale="80" zoomScaleNormal="80" workbookViewId="0">
      <selection activeCell="G16" sqref="G16:I16"/>
    </sheetView>
  </sheetViews>
  <sheetFormatPr baseColWidth="10" defaultRowHeight="13.2" x14ac:dyDescent="0.25"/>
  <cols>
    <col min="1" max="1" width="17" customWidth="1"/>
    <col min="2" max="2" width="23.21875" bestFit="1" customWidth="1"/>
    <col min="3" max="3" width="41.44140625" bestFit="1" customWidth="1"/>
    <col min="4" max="4" width="12.5546875" bestFit="1" customWidth="1"/>
    <col min="5" max="5" width="5.5546875" customWidth="1"/>
    <col min="6" max="6" width="51.109375" customWidth="1"/>
    <col min="9" max="9" width="16.33203125" customWidth="1"/>
    <col min="10" max="10" width="11.44140625" hidden="1" customWidth="1"/>
    <col min="11" max="11" width="5.5546875" customWidth="1"/>
    <col min="12" max="12" width="16.88671875" bestFit="1" customWidth="1"/>
    <col min="13" max="13" width="20.6640625" bestFit="1" customWidth="1"/>
    <col min="14" max="14" width="24.6640625" bestFit="1" customWidth="1"/>
    <col min="15" max="15" width="12.109375" bestFit="1" customWidth="1"/>
    <col min="16" max="16" width="5.5546875" customWidth="1"/>
    <col min="17" max="17" width="38" customWidth="1"/>
    <col min="19" max="19" width="14.109375" customWidth="1"/>
    <col min="20" max="20" width="11.44140625" hidden="1" customWidth="1"/>
    <col min="21" max="21" width="14.44140625" customWidth="1"/>
    <col min="22" max="22" width="5.5546875" customWidth="1"/>
    <col min="23" max="23" width="12.5546875" customWidth="1"/>
    <col min="27" max="27" width="46.77734375" customWidth="1"/>
  </cols>
  <sheetData>
    <row r="1" spans="1:27" ht="74.400000000000006" customHeight="1" thickBot="1" x14ac:dyDescent="0.3">
      <c r="A1" s="93" t="s">
        <v>256</v>
      </c>
      <c r="B1" s="94"/>
      <c r="C1" s="94"/>
      <c r="D1" s="95"/>
      <c r="E1" s="17" t="s">
        <v>240</v>
      </c>
      <c r="F1" s="93" t="s">
        <v>261</v>
      </c>
      <c r="G1" s="94"/>
      <c r="H1" s="94"/>
      <c r="I1" s="95"/>
      <c r="J1" s="1"/>
      <c r="K1" s="17" t="s">
        <v>240</v>
      </c>
      <c r="L1" s="93" t="s">
        <v>260</v>
      </c>
      <c r="M1" s="94"/>
      <c r="N1" s="94"/>
      <c r="O1" s="95"/>
      <c r="P1" s="17" t="s">
        <v>240</v>
      </c>
      <c r="Q1" s="96" t="s">
        <v>259</v>
      </c>
      <c r="R1" s="97"/>
      <c r="S1" s="97"/>
      <c r="T1" s="97"/>
      <c r="U1" s="98"/>
      <c r="V1" s="17" t="s">
        <v>240</v>
      </c>
      <c r="W1" s="93" t="s">
        <v>241</v>
      </c>
      <c r="X1" s="94"/>
      <c r="Y1" s="94"/>
      <c r="Z1" s="94"/>
      <c r="AA1" s="95"/>
    </row>
    <row r="2" spans="1:27" ht="89.4" customHeight="1" thickBot="1" x14ac:dyDescent="0.4">
      <c r="A2" s="18" t="s">
        <v>255</v>
      </c>
      <c r="B2" s="19" t="s">
        <v>234</v>
      </c>
      <c r="C2" s="20" t="s">
        <v>223</v>
      </c>
      <c r="D2" s="21" t="s">
        <v>224</v>
      </c>
      <c r="E2" s="22"/>
      <c r="F2" s="104" t="s">
        <v>245</v>
      </c>
      <c r="G2" s="105"/>
      <c r="H2" s="105"/>
      <c r="I2" s="106"/>
      <c r="J2" s="1" t="s">
        <v>237</v>
      </c>
      <c r="K2" s="1"/>
      <c r="L2" s="2" t="s">
        <v>264</v>
      </c>
      <c r="M2" s="3" t="s">
        <v>257</v>
      </c>
      <c r="N2" s="3" t="s">
        <v>258</v>
      </c>
      <c r="O2" s="4" t="s">
        <v>238</v>
      </c>
      <c r="P2" s="1"/>
      <c r="Q2" s="112" t="s">
        <v>246</v>
      </c>
      <c r="R2" s="113"/>
      <c r="S2" s="3" t="s">
        <v>0</v>
      </c>
      <c r="T2" s="3"/>
      <c r="U2" s="4" t="s">
        <v>219</v>
      </c>
      <c r="V2" s="1"/>
      <c r="W2" s="62" t="s">
        <v>222</v>
      </c>
      <c r="X2" s="99" t="e">
        <f>IF(AND(N3="Ja",T15&lt;1),"Maßnahme ist überörtlich","Maßnahme ist leider nicht überörtlich")</f>
        <v>#DIV/0!</v>
      </c>
      <c r="Y2" s="99"/>
      <c r="Z2" s="99"/>
      <c r="AA2" s="100"/>
    </row>
    <row r="3" spans="1:27" ht="35.4" customHeight="1" thickBot="1" x14ac:dyDescent="0.45">
      <c r="A3" s="52"/>
      <c r="B3" s="23" t="s">
        <v>1</v>
      </c>
      <c r="C3" s="23" t="s">
        <v>220</v>
      </c>
      <c r="D3" s="24">
        <v>91183</v>
      </c>
      <c r="E3" s="22"/>
      <c r="F3" s="25" t="s">
        <v>214</v>
      </c>
      <c r="G3" s="107">
        <f>SUMIF(C3:C212,C176,A3:A212)</f>
        <v>0</v>
      </c>
      <c r="H3" s="107"/>
      <c r="I3" s="108"/>
      <c r="J3" s="1">
        <f>G3</f>
        <v>0</v>
      </c>
      <c r="K3" s="1"/>
      <c r="L3" s="26">
        <f>G17</f>
        <v>0</v>
      </c>
      <c r="M3" s="27">
        <f>G15</f>
        <v>0</v>
      </c>
      <c r="N3" s="27" t="str">
        <f>IF(M3&gt;=(L3/2),"Ja","Nein")</f>
        <v>Ja</v>
      </c>
      <c r="O3" s="28" t="str">
        <f>IF(N3="nein","Leider nicht erfüllt","Erfüllt")</f>
        <v>Erfüllt</v>
      </c>
      <c r="P3" s="1"/>
      <c r="Q3" s="25" t="s">
        <v>214</v>
      </c>
      <c r="R3" s="29">
        <f>G3</f>
        <v>0</v>
      </c>
      <c r="S3" s="30" t="e">
        <f t="shared" ref="S3:S14" si="0">100*R3/$L$3</f>
        <v>#DIV/0!</v>
      </c>
      <c r="T3" s="31" t="e">
        <f>IF(S3&gt;75,1,0)</f>
        <v>#DIV/0!</v>
      </c>
      <c r="U3" s="32" t="e">
        <f>IF(OR(S3&gt;75,$C$36=0),"Nicht erfüllt","Erfüllt")</f>
        <v>#DIV/0!</v>
      </c>
      <c r="V3" s="1"/>
      <c r="W3" s="33"/>
      <c r="X3" s="34"/>
      <c r="Y3" s="34"/>
      <c r="Z3" s="34"/>
      <c r="AA3" s="34"/>
    </row>
    <row r="4" spans="1:27" ht="17.25" customHeight="1" thickBot="1" x14ac:dyDescent="0.4">
      <c r="A4" s="52"/>
      <c r="B4" s="35" t="s">
        <v>2</v>
      </c>
      <c r="C4" s="23" t="s">
        <v>226</v>
      </c>
      <c r="D4" s="24">
        <v>91720</v>
      </c>
      <c r="E4" s="22"/>
      <c r="F4" s="36" t="s">
        <v>215</v>
      </c>
      <c r="G4" s="87">
        <f>SUMIF(C3:C212,C5,A3:A212)</f>
        <v>0</v>
      </c>
      <c r="H4" s="88"/>
      <c r="I4" s="89"/>
      <c r="J4" s="1">
        <f t="shared" ref="J4:J14" si="1">G4</f>
        <v>0</v>
      </c>
      <c r="K4" s="1"/>
      <c r="L4" s="1"/>
      <c r="M4" s="1"/>
      <c r="N4" s="1"/>
      <c r="O4" s="1"/>
      <c r="P4" s="1"/>
      <c r="Q4" s="25" t="s">
        <v>215</v>
      </c>
      <c r="R4" s="29">
        <f t="shared" ref="R4:R14" si="2">G4</f>
        <v>0</v>
      </c>
      <c r="S4" s="30" t="e">
        <f t="shared" si="0"/>
        <v>#DIV/0!</v>
      </c>
      <c r="T4" s="31" t="e">
        <f t="shared" ref="T4:T14" si="3">IF(S4&gt;75,1,0)</f>
        <v>#DIV/0!</v>
      </c>
      <c r="U4" s="32" t="e">
        <f t="shared" ref="U4:U14" si="4">IF(OR(S4&gt;75,$C$36=0),"Nicht erfüllt","Erfüllt")</f>
        <v>#DIV/0!</v>
      </c>
      <c r="V4" s="1"/>
      <c r="W4" s="84" t="s">
        <v>239</v>
      </c>
      <c r="X4" s="85"/>
      <c r="Y4" s="85"/>
      <c r="Z4" s="85"/>
      <c r="AA4" s="86"/>
    </row>
    <row r="5" spans="1:27" ht="17.25" customHeight="1" x14ac:dyDescent="0.35">
      <c r="A5" s="52"/>
      <c r="B5" s="35" t="s">
        <v>3</v>
      </c>
      <c r="C5" s="61" t="s">
        <v>215</v>
      </c>
      <c r="D5" s="24">
        <v>91325</v>
      </c>
      <c r="E5" s="22"/>
      <c r="F5" s="25" t="s">
        <v>216</v>
      </c>
      <c r="G5" s="87">
        <f>SUMIF(C3:C212,C11,A3:A212)</f>
        <v>0</v>
      </c>
      <c r="H5" s="88"/>
      <c r="I5" s="89"/>
      <c r="J5" s="1">
        <f t="shared" si="1"/>
        <v>0</v>
      </c>
      <c r="K5" s="1"/>
      <c r="L5" s="1"/>
      <c r="M5" s="1"/>
      <c r="N5" s="1"/>
      <c r="O5" s="1"/>
      <c r="P5" s="1"/>
      <c r="Q5" s="25" t="s">
        <v>216</v>
      </c>
      <c r="R5" s="29">
        <f t="shared" si="2"/>
        <v>0</v>
      </c>
      <c r="S5" s="30" t="e">
        <f t="shared" si="0"/>
        <v>#DIV/0!</v>
      </c>
      <c r="T5" s="31" t="e">
        <f t="shared" si="3"/>
        <v>#DIV/0!</v>
      </c>
      <c r="U5" s="32" t="e">
        <f t="shared" si="4"/>
        <v>#DIV/0!</v>
      </c>
      <c r="V5" s="1"/>
      <c r="W5" s="37" t="str">
        <f>IF(A213&lt;1,"Formfehler: Bitte tragen Sie in Schritt A Teilnehmer in die Liste ein","")</f>
        <v>Formfehler: Bitte tragen Sie in Schritt A Teilnehmer in die Liste ein</v>
      </c>
      <c r="X5" s="38"/>
      <c r="Y5" s="38"/>
      <c r="Z5" s="38"/>
      <c r="AA5" s="39"/>
    </row>
    <row r="6" spans="1:27" ht="17.25" customHeight="1" x14ac:dyDescent="0.35">
      <c r="A6" s="52"/>
      <c r="B6" s="23" t="s">
        <v>4</v>
      </c>
      <c r="C6" s="40" t="s">
        <v>214</v>
      </c>
      <c r="D6" s="24">
        <v>91587</v>
      </c>
      <c r="E6" s="22"/>
      <c r="F6" s="25" t="s">
        <v>217</v>
      </c>
      <c r="G6" s="87">
        <f>SUMIF(C3:C212,C10,A3:A212)</f>
        <v>0</v>
      </c>
      <c r="H6" s="88"/>
      <c r="I6" s="89"/>
      <c r="J6" s="1">
        <f t="shared" si="1"/>
        <v>0</v>
      </c>
      <c r="K6" s="1"/>
      <c r="L6" s="1"/>
      <c r="M6" s="1"/>
      <c r="N6" s="1"/>
      <c r="O6" s="1"/>
      <c r="P6" s="1"/>
      <c r="Q6" s="25" t="s">
        <v>217</v>
      </c>
      <c r="R6" s="29">
        <f t="shared" si="2"/>
        <v>0</v>
      </c>
      <c r="S6" s="30" t="e">
        <f t="shared" si="0"/>
        <v>#DIV/0!</v>
      </c>
      <c r="T6" s="31" t="e">
        <f t="shared" si="3"/>
        <v>#DIV/0!</v>
      </c>
      <c r="U6" s="32" t="e">
        <f t="shared" si="4"/>
        <v>#DIV/0!</v>
      </c>
      <c r="V6" s="1"/>
      <c r="W6" s="37" t="str">
        <f>IF(G16="","Formfehler: Bitte tragen Sie in Schritt B die Teilnehmer aus Nicht-Mittelfranken ein (oder 0)","")</f>
        <v>Formfehler: Bitte tragen Sie in Schritt B die Teilnehmer aus Nicht-Mittelfranken ein (oder 0)</v>
      </c>
      <c r="X6" s="38"/>
      <c r="Y6" s="38"/>
      <c r="Z6" s="38"/>
      <c r="AA6" s="39"/>
    </row>
    <row r="7" spans="1:27" ht="17.25" customHeight="1" x14ac:dyDescent="0.35">
      <c r="A7" s="52"/>
      <c r="B7" s="23" t="s">
        <v>5</v>
      </c>
      <c r="C7" s="41" t="s">
        <v>226</v>
      </c>
      <c r="D7" s="24">
        <v>91793</v>
      </c>
      <c r="E7" s="22"/>
      <c r="F7" s="25" t="s">
        <v>218</v>
      </c>
      <c r="G7" s="87">
        <f>SUMIF(C3:C212,C16,A3:A212)</f>
        <v>0</v>
      </c>
      <c r="H7" s="88"/>
      <c r="I7" s="89"/>
      <c r="J7" s="1">
        <f t="shared" si="1"/>
        <v>0</v>
      </c>
      <c r="K7" s="1"/>
      <c r="L7" s="1"/>
      <c r="M7" s="1"/>
      <c r="N7" s="1"/>
      <c r="O7" s="1"/>
      <c r="P7" s="1"/>
      <c r="Q7" s="54" t="s">
        <v>218</v>
      </c>
      <c r="R7" s="29">
        <f t="shared" si="2"/>
        <v>0</v>
      </c>
      <c r="S7" s="30" t="e">
        <f t="shared" si="0"/>
        <v>#DIV/0!</v>
      </c>
      <c r="T7" s="31" t="e">
        <f t="shared" si="3"/>
        <v>#DIV/0!</v>
      </c>
      <c r="U7" s="32" t="e">
        <f t="shared" si="4"/>
        <v>#DIV/0!</v>
      </c>
      <c r="V7" s="1"/>
      <c r="W7" s="37" t="str">
        <f>IF(N3="Nein","Inhaltlicher Fehler: Bedingung 1 nicht erfüllt - Weniger als 50% der TeilnehmerInnen gesamt kommen aus Mittelfranken vgl. Feld A19 &amp; B19","")</f>
        <v/>
      </c>
      <c r="X7" s="38"/>
      <c r="Y7" s="38"/>
      <c r="Z7" s="38"/>
      <c r="AA7" s="39"/>
    </row>
    <row r="8" spans="1:27" ht="17.25" customHeight="1" thickBot="1" x14ac:dyDescent="0.4">
      <c r="A8" s="52"/>
      <c r="B8" s="23" t="s">
        <v>6</v>
      </c>
      <c r="C8" s="40" t="s">
        <v>217</v>
      </c>
      <c r="D8" s="24">
        <v>91236</v>
      </c>
      <c r="E8" s="22"/>
      <c r="F8" s="25" t="s">
        <v>220</v>
      </c>
      <c r="G8" s="87">
        <f>SUMIF(C3:C212,C9,A3:A212)</f>
        <v>0</v>
      </c>
      <c r="H8" s="88"/>
      <c r="I8" s="89"/>
      <c r="J8" s="1">
        <f t="shared" si="1"/>
        <v>0</v>
      </c>
      <c r="K8" s="1"/>
      <c r="L8" s="1"/>
      <c r="M8" s="1"/>
      <c r="N8" s="1"/>
      <c r="O8" s="1"/>
      <c r="P8" s="1"/>
      <c r="Q8" s="25" t="s">
        <v>220</v>
      </c>
      <c r="R8" s="29">
        <f t="shared" si="2"/>
        <v>0</v>
      </c>
      <c r="S8" s="30" t="e">
        <f t="shared" si="0"/>
        <v>#DIV/0!</v>
      </c>
      <c r="T8" s="31" t="e">
        <f t="shared" si="3"/>
        <v>#DIV/0!</v>
      </c>
      <c r="U8" s="32" t="e">
        <f t="shared" si="4"/>
        <v>#DIV/0!</v>
      </c>
      <c r="V8" s="1"/>
      <c r="W8" s="42" t="e">
        <f>IF(T15=1,"Inhaltlicher Fehler: Bedingung 1 nicht erfüllt - Mehr als 75% der TeilnehmerInnen kommen aus einem einzelnen Landkreis bzw. einer einzelnen kreisfreien Stadt","")</f>
        <v>#DIV/0!</v>
      </c>
      <c r="X8" s="43"/>
      <c r="Y8" s="43"/>
      <c r="Z8" s="43"/>
      <c r="AA8" s="44"/>
    </row>
    <row r="9" spans="1:27" ht="17.25" customHeight="1" x14ac:dyDescent="0.35">
      <c r="A9" s="52"/>
      <c r="B9" s="23" t="s">
        <v>7</v>
      </c>
      <c r="C9" s="40" t="s">
        <v>220</v>
      </c>
      <c r="D9" s="24">
        <v>90584</v>
      </c>
      <c r="E9" s="22"/>
      <c r="F9" s="25" t="s">
        <v>221</v>
      </c>
      <c r="G9" s="87">
        <f>SUMIF(C3:C212,C7,A3:A212)</f>
        <v>0</v>
      </c>
      <c r="H9" s="88"/>
      <c r="I9" s="89"/>
      <c r="J9" s="1">
        <f t="shared" si="1"/>
        <v>0</v>
      </c>
      <c r="K9" s="1"/>
      <c r="L9" s="1"/>
      <c r="M9" s="1"/>
      <c r="N9" s="1"/>
      <c r="O9" s="1"/>
      <c r="P9" s="1"/>
      <c r="Q9" s="25" t="s">
        <v>221</v>
      </c>
      <c r="R9" s="29">
        <f t="shared" si="2"/>
        <v>0</v>
      </c>
      <c r="S9" s="30" t="e">
        <f t="shared" si="0"/>
        <v>#DIV/0!</v>
      </c>
      <c r="T9" s="31" t="e">
        <f t="shared" si="3"/>
        <v>#DIV/0!</v>
      </c>
      <c r="U9" s="32" t="e">
        <f t="shared" si="4"/>
        <v>#DIV/0!</v>
      </c>
      <c r="V9" s="1"/>
      <c r="W9" s="6"/>
      <c r="X9" s="38"/>
      <c r="Y9" s="38"/>
      <c r="Z9" s="38"/>
      <c r="AA9" s="38"/>
    </row>
    <row r="10" spans="1:27" ht="17.25" customHeight="1" x14ac:dyDescent="0.35">
      <c r="A10" s="52"/>
      <c r="B10" s="23" t="s">
        <v>8</v>
      </c>
      <c r="C10" s="40" t="s">
        <v>217</v>
      </c>
      <c r="D10" s="24">
        <v>90518</v>
      </c>
      <c r="E10" s="22"/>
      <c r="F10" s="25" t="s">
        <v>225</v>
      </c>
      <c r="G10" s="87">
        <f>SUMIF(C3:C212,"Kreisfreie Stadt Ansbach",A3:A212)</f>
        <v>0</v>
      </c>
      <c r="H10" s="88"/>
      <c r="I10" s="89"/>
      <c r="J10" s="1">
        <f t="shared" si="1"/>
        <v>0</v>
      </c>
      <c r="K10" s="1"/>
      <c r="L10" s="1"/>
      <c r="M10" s="1"/>
      <c r="N10" s="1"/>
      <c r="O10" s="1"/>
      <c r="P10" s="1"/>
      <c r="Q10" s="25" t="s">
        <v>225</v>
      </c>
      <c r="R10" s="29">
        <f t="shared" si="2"/>
        <v>0</v>
      </c>
      <c r="S10" s="30" t="e">
        <f t="shared" si="0"/>
        <v>#DIV/0!</v>
      </c>
      <c r="T10" s="31" t="e">
        <f t="shared" si="3"/>
        <v>#DIV/0!</v>
      </c>
      <c r="U10" s="32" t="e">
        <f t="shared" si="4"/>
        <v>#DIV/0!</v>
      </c>
      <c r="V10" s="1"/>
      <c r="W10" s="6"/>
      <c r="X10" s="6"/>
      <c r="Y10" s="6"/>
      <c r="Z10" s="6"/>
      <c r="AA10" s="6"/>
    </row>
    <row r="11" spans="1:27" ht="17.25" customHeight="1" x14ac:dyDescent="0.35">
      <c r="A11" s="52"/>
      <c r="B11" s="23" t="s">
        <v>9</v>
      </c>
      <c r="C11" s="40" t="s">
        <v>216</v>
      </c>
      <c r="D11" s="24">
        <v>90614</v>
      </c>
      <c r="E11" s="22"/>
      <c r="F11" s="25" t="s">
        <v>231</v>
      </c>
      <c r="G11" s="87">
        <f>SUMIF(C3:C212,"Kreisfreie Stadt Erlangen",A3:A212)</f>
        <v>0</v>
      </c>
      <c r="H11" s="88"/>
      <c r="I11" s="89"/>
      <c r="J11" s="1">
        <f t="shared" si="1"/>
        <v>0</v>
      </c>
      <c r="K11" s="1"/>
      <c r="L11" s="1"/>
      <c r="M11" s="1"/>
      <c r="N11" s="1"/>
      <c r="O11" s="1"/>
      <c r="P11" s="1"/>
      <c r="Q11" s="25" t="s">
        <v>231</v>
      </c>
      <c r="R11" s="29">
        <f t="shared" si="2"/>
        <v>0</v>
      </c>
      <c r="S11" s="30" t="e">
        <f t="shared" si="0"/>
        <v>#DIV/0!</v>
      </c>
      <c r="T11" s="31" t="e">
        <f t="shared" si="3"/>
        <v>#DIV/0!</v>
      </c>
      <c r="U11" s="32" t="e">
        <f t="shared" si="4"/>
        <v>#DIV/0!</v>
      </c>
      <c r="V11" s="1"/>
      <c r="W11" s="1"/>
      <c r="X11" s="1"/>
      <c r="Y11" s="1"/>
      <c r="Z11" s="1"/>
      <c r="AA11" s="1"/>
    </row>
    <row r="12" spans="1:27" ht="17.25" customHeight="1" x14ac:dyDescent="0.35">
      <c r="A12" s="52"/>
      <c r="B12" s="23" t="s">
        <v>10</v>
      </c>
      <c r="C12" s="40" t="s">
        <v>225</v>
      </c>
      <c r="D12" s="24">
        <v>91522</v>
      </c>
      <c r="E12" s="22"/>
      <c r="F12" s="25" t="s">
        <v>229</v>
      </c>
      <c r="G12" s="87">
        <f>SUMIF(C3:C212,"Kreisfreie Stadt Fürth",A3:A212)</f>
        <v>0</v>
      </c>
      <c r="H12" s="88"/>
      <c r="I12" s="89"/>
      <c r="J12" s="1">
        <f t="shared" si="1"/>
        <v>0</v>
      </c>
      <c r="K12" s="1"/>
      <c r="L12" s="1"/>
      <c r="M12" s="1"/>
      <c r="N12" s="1"/>
      <c r="O12" s="1"/>
      <c r="P12" s="1"/>
      <c r="Q12" s="25" t="s">
        <v>229</v>
      </c>
      <c r="R12" s="29">
        <f t="shared" si="2"/>
        <v>0</v>
      </c>
      <c r="S12" s="30" t="e">
        <f t="shared" si="0"/>
        <v>#DIV/0!</v>
      </c>
      <c r="T12" s="31" t="e">
        <f t="shared" si="3"/>
        <v>#DIV/0!</v>
      </c>
      <c r="U12" s="32" t="e">
        <f t="shared" si="4"/>
        <v>#DIV/0!</v>
      </c>
      <c r="V12" s="1"/>
      <c r="W12" s="1"/>
      <c r="X12" s="1"/>
      <c r="Y12" s="1"/>
      <c r="Z12" s="1"/>
      <c r="AA12" s="1"/>
    </row>
    <row r="13" spans="1:27" ht="17.25" customHeight="1" x14ac:dyDescent="0.35">
      <c r="A13" s="52"/>
      <c r="B13" s="23" t="s">
        <v>11</v>
      </c>
      <c r="C13" s="40" t="s">
        <v>214</v>
      </c>
      <c r="D13" s="24">
        <v>91722</v>
      </c>
      <c r="E13" s="22"/>
      <c r="F13" s="25" t="s">
        <v>232</v>
      </c>
      <c r="G13" s="87">
        <f>SUMIF(C3:C212,"Kreisfreie Stadt Nürnberg",A3:A212)</f>
        <v>0</v>
      </c>
      <c r="H13" s="88"/>
      <c r="I13" s="89"/>
      <c r="J13" s="1">
        <f t="shared" si="1"/>
        <v>0</v>
      </c>
      <c r="K13" s="1"/>
      <c r="L13" s="1"/>
      <c r="M13" s="1"/>
      <c r="N13" s="1"/>
      <c r="O13" s="1"/>
      <c r="P13" s="1"/>
      <c r="Q13" s="25" t="s">
        <v>232</v>
      </c>
      <c r="R13" s="29">
        <f t="shared" si="2"/>
        <v>0</v>
      </c>
      <c r="S13" s="30" t="e">
        <f t="shared" si="0"/>
        <v>#DIV/0!</v>
      </c>
      <c r="T13" s="31" t="e">
        <f t="shared" si="3"/>
        <v>#DIV/0!</v>
      </c>
      <c r="U13" s="32" t="e">
        <f t="shared" si="4"/>
        <v>#DIV/0!</v>
      </c>
      <c r="V13" s="1"/>
      <c r="W13" s="1"/>
      <c r="X13" s="1"/>
      <c r="Y13" s="1"/>
      <c r="Z13" s="1"/>
      <c r="AA13" s="1"/>
    </row>
    <row r="14" spans="1:27" ht="17.25" customHeight="1" thickBot="1" x14ac:dyDescent="0.4">
      <c r="A14" s="52"/>
      <c r="B14" s="23" t="s">
        <v>12</v>
      </c>
      <c r="C14" s="40" t="s">
        <v>214</v>
      </c>
      <c r="D14" s="24">
        <v>91589</v>
      </c>
      <c r="E14" s="22"/>
      <c r="F14" s="45" t="s">
        <v>233</v>
      </c>
      <c r="G14" s="109">
        <f>SUMIF(C3:C212,"Kreisfreie Stadt Schwabach",A3:A212)</f>
        <v>0</v>
      </c>
      <c r="H14" s="110"/>
      <c r="I14" s="111"/>
      <c r="J14" s="1">
        <f t="shared" si="1"/>
        <v>0</v>
      </c>
      <c r="K14" s="1"/>
      <c r="L14" s="1"/>
      <c r="M14" s="1"/>
      <c r="N14" s="1"/>
      <c r="O14" s="1"/>
      <c r="P14" s="1"/>
      <c r="Q14" s="45" t="s">
        <v>233</v>
      </c>
      <c r="R14" s="55">
        <f t="shared" si="2"/>
        <v>0</v>
      </c>
      <c r="S14" s="66" t="e">
        <f t="shared" si="0"/>
        <v>#DIV/0!</v>
      </c>
      <c r="T14" s="55" t="e">
        <f t="shared" si="3"/>
        <v>#DIV/0!</v>
      </c>
      <c r="U14" s="67" t="e">
        <f t="shared" si="4"/>
        <v>#DIV/0!</v>
      </c>
      <c r="V14" s="1"/>
      <c r="W14" s="1"/>
      <c r="X14" s="1"/>
      <c r="Y14" s="1"/>
      <c r="Z14" s="1"/>
      <c r="AA14" s="1"/>
    </row>
    <row r="15" spans="1:27" ht="17.25" customHeight="1" thickTop="1" thickBot="1" x14ac:dyDescent="0.4">
      <c r="A15" s="52"/>
      <c r="B15" s="23" t="s">
        <v>13</v>
      </c>
      <c r="C15" s="23" t="s">
        <v>215</v>
      </c>
      <c r="D15" s="24">
        <v>91086</v>
      </c>
      <c r="E15" s="22"/>
      <c r="F15" s="46" t="s">
        <v>236</v>
      </c>
      <c r="G15" s="114">
        <f>SUM(G3:I14)</f>
        <v>0</v>
      </c>
      <c r="H15" s="115"/>
      <c r="I15" s="116"/>
      <c r="J15" s="1">
        <f>G15</f>
        <v>0</v>
      </c>
      <c r="K15" s="1"/>
      <c r="L15" s="1"/>
      <c r="M15" s="1"/>
      <c r="N15" s="1"/>
      <c r="O15" s="1"/>
      <c r="P15" s="1"/>
      <c r="Q15" s="46" t="s">
        <v>236</v>
      </c>
      <c r="R15" s="27">
        <f>G15</f>
        <v>0</v>
      </c>
      <c r="S15" s="63" t="e">
        <f>SUM(S3:S14)</f>
        <v>#DIV/0!</v>
      </c>
      <c r="T15" s="64" t="e">
        <f>SUM(T3:T14)</f>
        <v>#DIV/0!</v>
      </c>
      <c r="U15" s="65"/>
      <c r="V15" s="1"/>
      <c r="W15" s="1"/>
      <c r="X15" s="1"/>
      <c r="Y15" s="1"/>
      <c r="Z15" s="1"/>
      <c r="AA15" s="1"/>
    </row>
    <row r="16" spans="1:27" ht="17.25" customHeight="1" thickBot="1" x14ac:dyDescent="0.4">
      <c r="A16" s="52"/>
      <c r="B16" s="23" t="s">
        <v>14</v>
      </c>
      <c r="C16" s="40" t="s">
        <v>227</v>
      </c>
      <c r="D16" s="24">
        <v>91438</v>
      </c>
      <c r="E16" s="22"/>
      <c r="F16" s="47" t="s">
        <v>249</v>
      </c>
      <c r="G16" s="101"/>
      <c r="H16" s="102"/>
      <c r="I16" s="103"/>
      <c r="J16" s="1">
        <f>G16</f>
        <v>0</v>
      </c>
      <c r="K16" s="1"/>
      <c r="L16" s="1"/>
      <c r="M16" s="1"/>
      <c r="N16" s="1"/>
      <c r="O16" s="1"/>
      <c r="P16" s="1"/>
      <c r="Q16" s="47" t="s">
        <v>247</v>
      </c>
      <c r="R16" s="58">
        <f>G16</f>
        <v>0</v>
      </c>
      <c r="S16" s="63" t="e">
        <f>100*R16/$L$3</f>
        <v>#DIV/0!</v>
      </c>
      <c r="T16" s="58" t="e">
        <f>IF(S16&gt;75,1,0)</f>
        <v>#DIV/0!</v>
      </c>
      <c r="U16" s="65"/>
      <c r="V16" s="1"/>
      <c r="W16" s="1"/>
      <c r="X16" s="1"/>
      <c r="Y16" s="1"/>
      <c r="Z16" s="1"/>
      <c r="AA16" s="1"/>
    </row>
    <row r="17" spans="1:27" ht="17.25" customHeight="1" thickTop="1" thickBot="1" x14ac:dyDescent="0.4">
      <c r="A17" s="52"/>
      <c r="B17" s="23" t="s">
        <v>15</v>
      </c>
      <c r="C17" s="23" t="s">
        <v>215</v>
      </c>
      <c r="D17" s="24">
        <v>91083</v>
      </c>
      <c r="E17" s="22"/>
      <c r="F17" s="48" t="s">
        <v>250</v>
      </c>
      <c r="G17" s="90">
        <f>SUM(G15:I16)</f>
        <v>0</v>
      </c>
      <c r="H17" s="91"/>
      <c r="I17" s="92"/>
      <c r="J17" s="1">
        <f>G17</f>
        <v>0</v>
      </c>
      <c r="K17" s="1"/>
      <c r="L17" s="1"/>
      <c r="M17" s="1"/>
      <c r="N17" s="1"/>
      <c r="O17" s="1"/>
      <c r="P17" s="1"/>
      <c r="Q17" s="48" t="s">
        <v>248</v>
      </c>
      <c r="R17" s="27">
        <f>G17</f>
        <v>0</v>
      </c>
      <c r="S17" s="56" t="e">
        <f>SUM(S15:S16)</f>
        <v>#DIV/0!</v>
      </c>
      <c r="T17" s="27"/>
      <c r="U17" s="57"/>
      <c r="V17" s="1"/>
      <c r="W17" s="1"/>
      <c r="X17" s="1"/>
      <c r="Y17" s="1"/>
      <c r="Z17" s="1"/>
      <c r="AA17" s="1"/>
    </row>
    <row r="18" spans="1:27" ht="17.25" customHeight="1" x14ac:dyDescent="0.35">
      <c r="A18" s="52"/>
      <c r="B18" s="23" t="s">
        <v>16</v>
      </c>
      <c r="C18" s="40" t="s">
        <v>227</v>
      </c>
      <c r="D18" s="24">
        <v>91460</v>
      </c>
      <c r="E18" s="2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25" customHeight="1" x14ac:dyDescent="0.35">
      <c r="A19" s="52"/>
      <c r="B19" s="23" t="s">
        <v>17</v>
      </c>
      <c r="C19" s="40" t="s">
        <v>214</v>
      </c>
      <c r="D19" s="24">
        <v>91572</v>
      </c>
      <c r="E19" s="2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25" customHeight="1" x14ac:dyDescent="0.35">
      <c r="A20" s="52"/>
      <c r="B20" s="23" t="s">
        <v>18</v>
      </c>
      <c r="C20" s="41" t="s">
        <v>226</v>
      </c>
      <c r="D20" s="24">
        <v>91790</v>
      </c>
      <c r="E20" s="2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.25" customHeight="1" x14ac:dyDescent="0.35">
      <c r="A21" s="52"/>
      <c r="B21" s="23" t="s">
        <v>19</v>
      </c>
      <c r="C21" s="40" t="s">
        <v>214</v>
      </c>
      <c r="D21" s="24">
        <v>91590</v>
      </c>
      <c r="E21" s="2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25" customHeight="1" x14ac:dyDescent="0.35">
      <c r="A22" s="52"/>
      <c r="B22" s="23" t="s">
        <v>20</v>
      </c>
      <c r="C22" s="23" t="s">
        <v>215</v>
      </c>
      <c r="D22" s="24">
        <v>91088</v>
      </c>
      <c r="E22" s="2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25" customHeight="1" x14ac:dyDescent="0.35">
      <c r="A23" s="52"/>
      <c r="B23" s="23" t="s">
        <v>21</v>
      </c>
      <c r="C23" s="40" t="s">
        <v>214</v>
      </c>
      <c r="D23" s="24">
        <v>91592</v>
      </c>
      <c r="E23" s="2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25" customHeight="1" x14ac:dyDescent="0.35">
      <c r="A24" s="52"/>
      <c r="B24" s="23" t="s">
        <v>22</v>
      </c>
      <c r="C24" s="23" t="s">
        <v>215</v>
      </c>
      <c r="D24" s="24">
        <v>91054</v>
      </c>
      <c r="E24" s="2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25" customHeight="1" x14ac:dyDescent="0.35">
      <c r="A25" s="52"/>
      <c r="B25" s="23" t="s">
        <v>23</v>
      </c>
      <c r="C25" s="40" t="s">
        <v>220</v>
      </c>
      <c r="D25" s="24">
        <v>91186</v>
      </c>
      <c r="E25" s="2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25" customHeight="1" x14ac:dyDescent="0.35">
      <c r="A26" s="52"/>
      <c r="B26" s="23" t="s">
        <v>24</v>
      </c>
      <c r="C26" s="40" t="s">
        <v>227</v>
      </c>
      <c r="D26" s="24">
        <v>91593</v>
      </c>
      <c r="E26" s="2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7.25" customHeight="1" x14ac:dyDescent="0.35">
      <c r="A27" s="52"/>
      <c r="B27" s="23" t="s">
        <v>25</v>
      </c>
      <c r="C27" s="40" t="s">
        <v>227</v>
      </c>
      <c r="D27" s="24">
        <v>96152</v>
      </c>
      <c r="E27" s="2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.25" customHeight="1" x14ac:dyDescent="0.35">
      <c r="A28" s="52"/>
      <c r="B28" s="23" t="s">
        <v>26</v>
      </c>
      <c r="C28" s="40" t="s">
        <v>214</v>
      </c>
      <c r="D28" s="24">
        <v>91595</v>
      </c>
      <c r="E28" s="2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.25" customHeight="1" x14ac:dyDescent="0.35">
      <c r="A29" s="52"/>
      <c r="B29" s="23" t="s">
        <v>27</v>
      </c>
      <c r="C29" s="41" t="s">
        <v>226</v>
      </c>
      <c r="D29" s="24">
        <v>91790</v>
      </c>
      <c r="E29" s="2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.25" customHeight="1" x14ac:dyDescent="0.35">
      <c r="A30" s="52"/>
      <c r="B30" s="23" t="s">
        <v>28</v>
      </c>
      <c r="C30" s="40" t="s">
        <v>217</v>
      </c>
      <c r="D30" s="24">
        <v>90559</v>
      </c>
      <c r="E30" s="2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7.25" customHeight="1" x14ac:dyDescent="0.35">
      <c r="A31" s="52"/>
      <c r="B31" s="23" t="s">
        <v>29</v>
      </c>
      <c r="C31" s="40" t="s">
        <v>214</v>
      </c>
      <c r="D31" s="24">
        <v>91596</v>
      </c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7.25" customHeight="1" x14ac:dyDescent="0.35">
      <c r="A32" s="52"/>
      <c r="B32" s="23" t="s">
        <v>30</v>
      </c>
      <c r="C32" s="40" t="s">
        <v>216</v>
      </c>
      <c r="D32" s="24">
        <v>90556</v>
      </c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7.25" customHeight="1" x14ac:dyDescent="0.35">
      <c r="A33" s="52"/>
      <c r="B33" s="23" t="s">
        <v>31</v>
      </c>
      <c r="C33" s="40" t="s">
        <v>214</v>
      </c>
      <c r="D33" s="24">
        <v>91598</v>
      </c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7.25" customHeight="1" x14ac:dyDescent="0.35">
      <c r="A34" s="52"/>
      <c r="B34" s="23" t="s">
        <v>32</v>
      </c>
      <c r="C34" s="40" t="s">
        <v>227</v>
      </c>
      <c r="D34" s="24">
        <v>91462</v>
      </c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7.25" customHeight="1" x14ac:dyDescent="0.35">
      <c r="A35" s="52"/>
      <c r="B35" s="23" t="s">
        <v>33</v>
      </c>
      <c r="C35" s="40" t="s">
        <v>214</v>
      </c>
      <c r="D35" s="24">
        <v>91599</v>
      </c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7.25" customHeight="1" x14ac:dyDescent="0.35">
      <c r="A36" s="52"/>
      <c r="B36" s="23" t="s">
        <v>34</v>
      </c>
      <c r="C36" s="40" t="s">
        <v>214</v>
      </c>
      <c r="D36" s="24">
        <v>91583</v>
      </c>
      <c r="E36" s="2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7.25" customHeight="1" x14ac:dyDescent="0.35">
      <c r="A37" s="52"/>
      <c r="B37" s="23" t="s">
        <v>35</v>
      </c>
      <c r="C37" s="40" t="s">
        <v>227</v>
      </c>
      <c r="D37" s="24">
        <v>91456</v>
      </c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7.25" customHeight="1" x14ac:dyDescent="0.35">
      <c r="A38" s="52"/>
      <c r="B38" s="23" t="s">
        <v>36</v>
      </c>
      <c r="C38" s="40" t="s">
        <v>214</v>
      </c>
      <c r="D38" s="24">
        <v>90599</v>
      </c>
      <c r="E38" s="2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7.25" customHeight="1" x14ac:dyDescent="0.35">
      <c r="A39" s="52"/>
      <c r="B39" s="23" t="s">
        <v>37</v>
      </c>
      <c r="C39" s="40" t="s">
        <v>227</v>
      </c>
      <c r="D39" s="24">
        <v>91463</v>
      </c>
      <c r="E39" s="2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7.25" customHeight="1" x14ac:dyDescent="0.35">
      <c r="A40" s="52"/>
      <c r="B40" s="23" t="s">
        <v>38</v>
      </c>
      <c r="C40" s="40" t="s">
        <v>214</v>
      </c>
      <c r="D40" s="24">
        <v>91550</v>
      </c>
      <c r="E40" s="2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7.25" customHeight="1" x14ac:dyDescent="0.35">
      <c r="A41" s="52"/>
      <c r="B41" s="23" t="s">
        <v>39</v>
      </c>
      <c r="C41" s="41" t="s">
        <v>226</v>
      </c>
      <c r="D41" s="24">
        <v>91723</v>
      </c>
      <c r="E41" s="2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7.25" customHeight="1" x14ac:dyDescent="0.35">
      <c r="A42" s="52"/>
      <c r="B42" s="23" t="s">
        <v>40</v>
      </c>
      <c r="C42" s="40" t="s">
        <v>214</v>
      </c>
      <c r="D42" s="24">
        <v>91601</v>
      </c>
      <c r="E42" s="2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7.25" customHeight="1" x14ac:dyDescent="0.35">
      <c r="A43" s="52"/>
      <c r="B43" s="23" t="s">
        <v>41</v>
      </c>
      <c r="C43" s="40" t="s">
        <v>214</v>
      </c>
      <c r="D43" s="24">
        <v>91602</v>
      </c>
      <c r="E43" s="2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7.25" customHeight="1" x14ac:dyDescent="0.35">
      <c r="A44" s="52"/>
      <c r="B44" s="23" t="s">
        <v>42</v>
      </c>
      <c r="C44" s="23" t="s">
        <v>215</v>
      </c>
      <c r="D44" s="24">
        <v>90542</v>
      </c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7.25" customHeight="1" x14ac:dyDescent="0.35">
      <c r="A45" s="52"/>
      <c r="B45" s="23" t="s">
        <v>43</v>
      </c>
      <c r="C45" s="40" t="s">
        <v>214</v>
      </c>
      <c r="D45" s="24">
        <v>91725</v>
      </c>
      <c r="E45" s="2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7.25" customHeight="1" x14ac:dyDescent="0.35">
      <c r="A46" s="52"/>
      <c r="B46" s="23" t="s">
        <v>44</v>
      </c>
      <c r="C46" s="41" t="s">
        <v>226</v>
      </c>
      <c r="D46" s="24">
        <v>91792</v>
      </c>
      <c r="E46" s="2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7.25" customHeight="1" x14ac:dyDescent="0.35">
      <c r="A47" s="52"/>
      <c r="B47" s="23" t="s">
        <v>45</v>
      </c>
      <c r="C47" s="40" t="s">
        <v>227</v>
      </c>
      <c r="D47" s="24">
        <v>91448</v>
      </c>
      <c r="E47" s="2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7.25" customHeight="1" x14ac:dyDescent="0.35">
      <c r="A48" s="52"/>
      <c r="B48" s="23" t="s">
        <v>46</v>
      </c>
      <c r="C48" s="40" t="s">
        <v>217</v>
      </c>
      <c r="D48" s="24">
        <v>91238</v>
      </c>
      <c r="E48" s="2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7.25" customHeight="1" x14ac:dyDescent="0.35">
      <c r="A49" s="52"/>
      <c r="B49" s="23" t="s">
        <v>47</v>
      </c>
      <c r="C49" s="40" t="s">
        <v>227</v>
      </c>
      <c r="D49" s="24">
        <v>91465</v>
      </c>
      <c r="E49" s="2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7.25" customHeight="1" x14ac:dyDescent="0.35">
      <c r="A50" s="52"/>
      <c r="B50" s="23" t="s">
        <v>48</v>
      </c>
      <c r="C50" s="40" t="s">
        <v>228</v>
      </c>
      <c r="D50" s="24">
        <v>91052</v>
      </c>
      <c r="E50" s="2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7.25" customHeight="1" x14ac:dyDescent="0.35">
      <c r="A51" s="52"/>
      <c r="B51" s="23" t="s">
        <v>49</v>
      </c>
      <c r="C51" s="41" t="s">
        <v>226</v>
      </c>
      <c r="D51" s="24">
        <v>91796</v>
      </c>
      <c r="E51" s="2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7.25" customHeight="1" x14ac:dyDescent="0.35">
      <c r="A52" s="52"/>
      <c r="B52" s="23" t="s">
        <v>50</v>
      </c>
      <c r="C52" s="40" t="s">
        <v>217</v>
      </c>
      <c r="D52" s="24">
        <v>90537</v>
      </c>
      <c r="E52" s="2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7.25" customHeight="1" x14ac:dyDescent="0.35">
      <c r="A53" s="52"/>
      <c r="B53" s="23" t="s">
        <v>51</v>
      </c>
      <c r="C53" s="40" t="s">
        <v>214</v>
      </c>
      <c r="D53" s="24">
        <v>91555</v>
      </c>
      <c r="E53" s="2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7.25" customHeight="1" x14ac:dyDescent="0.35">
      <c r="A54" s="52"/>
      <c r="B54" s="23" t="s">
        <v>52</v>
      </c>
      <c r="C54" s="40" t="s">
        <v>214</v>
      </c>
      <c r="D54" s="24">
        <v>91604</v>
      </c>
      <c r="E54" s="2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7.25" customHeight="1" x14ac:dyDescent="0.35">
      <c r="A55" s="52"/>
      <c r="B55" s="23" t="s">
        <v>53</v>
      </c>
      <c r="C55" s="40" t="s">
        <v>229</v>
      </c>
      <c r="D55" s="24">
        <v>90762</v>
      </c>
      <c r="E55" s="2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7.25" customHeight="1" x14ac:dyDescent="0.35">
      <c r="A56" s="52"/>
      <c r="B56" s="23" t="s">
        <v>54</v>
      </c>
      <c r="C56" s="40" t="s">
        <v>227</v>
      </c>
      <c r="D56" s="24">
        <v>91605</v>
      </c>
      <c r="E56" s="2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7.25" customHeight="1" x14ac:dyDescent="0.35">
      <c r="A57" s="52"/>
      <c r="B57" s="23" t="s">
        <v>55</v>
      </c>
      <c r="C57" s="40" t="s">
        <v>214</v>
      </c>
      <c r="D57" s="24">
        <v>91607</v>
      </c>
      <c r="E57" s="2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7.25" customHeight="1" x14ac:dyDescent="0.35">
      <c r="A58" s="52"/>
      <c r="B58" s="23" t="s">
        <v>56</v>
      </c>
      <c r="C58" s="23" t="s">
        <v>220</v>
      </c>
      <c r="D58" s="24">
        <v>91166</v>
      </c>
      <c r="E58" s="2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7.25" customHeight="1" x14ac:dyDescent="0.35">
      <c r="A59" s="52"/>
      <c r="B59" s="23" t="s">
        <v>57</v>
      </c>
      <c r="C59" s="40" t="s">
        <v>227</v>
      </c>
      <c r="D59" s="24">
        <v>91466</v>
      </c>
      <c r="E59" s="2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7.25" customHeight="1" x14ac:dyDescent="0.35">
      <c r="A60" s="52"/>
      <c r="B60" s="23" t="s">
        <v>58</v>
      </c>
      <c r="C60" s="40" t="s">
        <v>214</v>
      </c>
      <c r="D60" s="24">
        <v>91726</v>
      </c>
      <c r="E60" s="2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7.25" customHeight="1" x14ac:dyDescent="0.35">
      <c r="A61" s="52"/>
      <c r="B61" s="23" t="s">
        <v>59</v>
      </c>
      <c r="C61" s="40" t="s">
        <v>214</v>
      </c>
      <c r="D61" s="24">
        <v>91608</v>
      </c>
      <c r="E61" s="2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7.25" customHeight="1" x14ac:dyDescent="0.35">
      <c r="A62" s="52"/>
      <c r="B62" s="23" t="s">
        <v>60</v>
      </c>
      <c r="C62" s="41" t="s">
        <v>226</v>
      </c>
      <c r="D62" s="24">
        <v>91728</v>
      </c>
      <c r="E62" s="2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7.25" customHeight="1" x14ac:dyDescent="0.35">
      <c r="A63" s="52"/>
      <c r="B63" s="23" t="s">
        <v>61</v>
      </c>
      <c r="C63" s="40" t="s">
        <v>227</v>
      </c>
      <c r="D63" s="24">
        <v>97258</v>
      </c>
      <c r="E63" s="2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7.25" customHeight="1" x14ac:dyDescent="0.35">
      <c r="A64" s="52"/>
      <c r="B64" s="23" t="s">
        <v>62</v>
      </c>
      <c r="C64" s="23" t="s">
        <v>220</v>
      </c>
      <c r="D64" s="24">
        <v>91171</v>
      </c>
      <c r="E64" s="2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35">
      <c r="A65" s="52"/>
      <c r="B65" s="23" t="s">
        <v>63</v>
      </c>
      <c r="C65" s="23" t="s">
        <v>215</v>
      </c>
      <c r="D65" s="24">
        <v>91350</v>
      </c>
      <c r="E65" s="2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35">
      <c r="A66" s="52"/>
      <c r="B66" s="23" t="s">
        <v>64</v>
      </c>
      <c r="C66" s="23" t="s">
        <v>215</v>
      </c>
      <c r="D66" s="24">
        <v>91091</v>
      </c>
      <c r="E66" s="2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7.25" customHeight="1" x14ac:dyDescent="0.35">
      <c r="A67" s="52"/>
      <c r="B67" s="23" t="s">
        <v>65</v>
      </c>
      <c r="C67" s="23" t="s">
        <v>216</v>
      </c>
      <c r="D67" s="24">
        <v>90613</v>
      </c>
      <c r="E67" s="2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35">
      <c r="A68" s="52"/>
      <c r="B68" s="23" t="s">
        <v>66</v>
      </c>
      <c r="C68" s="41" t="s">
        <v>226</v>
      </c>
      <c r="D68" s="24">
        <v>91710</v>
      </c>
      <c r="E68" s="2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7.25" customHeight="1" x14ac:dyDescent="0.35">
      <c r="A69" s="52"/>
      <c r="B69" s="23" t="s">
        <v>67</v>
      </c>
      <c r="C69" s="40" t="s">
        <v>227</v>
      </c>
      <c r="D69" s="24">
        <v>91468</v>
      </c>
      <c r="E69" s="2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7.25" customHeight="1" x14ac:dyDescent="0.35">
      <c r="A70" s="52"/>
      <c r="B70" s="23" t="s">
        <v>68</v>
      </c>
      <c r="C70" s="40" t="s">
        <v>227</v>
      </c>
      <c r="D70" s="24">
        <v>91469</v>
      </c>
      <c r="E70" s="2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35">
      <c r="A71" s="52"/>
      <c r="B71" s="23" t="s">
        <v>69</v>
      </c>
      <c r="C71" s="40" t="s">
        <v>217</v>
      </c>
      <c r="D71" s="24">
        <v>91230</v>
      </c>
      <c r="E71" s="2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7.25" customHeight="1" x14ac:dyDescent="0.35">
      <c r="A72" s="52"/>
      <c r="B72" s="23" t="s">
        <v>70</v>
      </c>
      <c r="C72" s="40" t="s">
        <v>217</v>
      </c>
      <c r="D72" s="24">
        <v>91235</v>
      </c>
      <c r="E72" s="2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35">
      <c r="A73" s="52"/>
      <c r="B73" s="23" t="s">
        <v>71</v>
      </c>
      <c r="C73" s="41" t="s">
        <v>226</v>
      </c>
      <c r="D73" s="24">
        <v>91729</v>
      </c>
      <c r="E73" s="2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35">
      <c r="A74" s="52"/>
      <c r="B74" s="23" t="s">
        <v>72</v>
      </c>
      <c r="C74" s="23" t="s">
        <v>220</v>
      </c>
      <c r="D74" s="24">
        <v>91180</v>
      </c>
      <c r="E74" s="2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7.25" customHeight="1" x14ac:dyDescent="0.35">
      <c r="A75" s="52"/>
      <c r="B75" s="23" t="s">
        <v>73</v>
      </c>
      <c r="C75" s="41" t="s">
        <v>226</v>
      </c>
      <c r="D75" s="24">
        <v>91719</v>
      </c>
      <c r="E75" s="2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7.25" customHeight="1" x14ac:dyDescent="0.35">
      <c r="A76" s="52"/>
      <c r="B76" s="23" t="s">
        <v>74</v>
      </c>
      <c r="C76" s="40" t="s">
        <v>214</v>
      </c>
      <c r="D76" s="24">
        <v>91560</v>
      </c>
      <c r="E76" s="2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7.25" customHeight="1" x14ac:dyDescent="0.35">
      <c r="A77" s="52"/>
      <c r="B77" s="23" t="s">
        <v>75</v>
      </c>
      <c r="C77" s="23" t="s">
        <v>215</v>
      </c>
      <c r="D77" s="24">
        <v>91334</v>
      </c>
      <c r="E77" s="2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7.25" customHeight="1" x14ac:dyDescent="0.35">
      <c r="A78" s="52"/>
      <c r="B78" s="23" t="s">
        <v>76</v>
      </c>
      <c r="C78" s="40" t="s">
        <v>227</v>
      </c>
      <c r="D78" s="24">
        <v>97258</v>
      </c>
      <c r="E78" s="2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7.25" customHeight="1" x14ac:dyDescent="0.35">
      <c r="A79" s="52"/>
      <c r="B79" s="23" t="s">
        <v>77</v>
      </c>
      <c r="C79" s="40" t="s">
        <v>217</v>
      </c>
      <c r="D79" s="24">
        <v>91239</v>
      </c>
      <c r="E79" s="2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7.25" customHeight="1" x14ac:dyDescent="0.35">
      <c r="A80" s="52"/>
      <c r="B80" s="23" t="s">
        <v>78</v>
      </c>
      <c r="C80" s="23" t="s">
        <v>215</v>
      </c>
      <c r="D80" s="24">
        <v>90562</v>
      </c>
      <c r="E80" s="2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7.25" customHeight="1" x14ac:dyDescent="0.35">
      <c r="A81" s="52"/>
      <c r="B81" s="23" t="s">
        <v>79</v>
      </c>
      <c r="C81" s="40" t="s">
        <v>214</v>
      </c>
      <c r="D81" s="24">
        <v>91567</v>
      </c>
      <c r="E81" s="2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7.25" customHeight="1" x14ac:dyDescent="0.35">
      <c r="A82" s="52"/>
      <c r="B82" s="23" t="s">
        <v>80</v>
      </c>
      <c r="C82" s="40" t="s">
        <v>217</v>
      </c>
      <c r="D82" s="24">
        <v>91217</v>
      </c>
      <c r="E82" s="2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7.25" customHeight="1" x14ac:dyDescent="0.35">
      <c r="A83" s="52"/>
      <c r="B83" s="23" t="s">
        <v>81</v>
      </c>
      <c r="C83" s="23" t="s">
        <v>215</v>
      </c>
      <c r="D83" s="24">
        <v>91074</v>
      </c>
      <c r="E83" s="2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7.25" customHeight="1" x14ac:dyDescent="0.35">
      <c r="A84" s="52"/>
      <c r="B84" s="23" t="s">
        <v>82</v>
      </c>
      <c r="C84" s="23" t="s">
        <v>215</v>
      </c>
      <c r="D84" s="24">
        <v>91093</v>
      </c>
      <c r="E84" s="2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7.25" customHeight="1" x14ac:dyDescent="0.35">
      <c r="A85" s="52"/>
      <c r="B85" s="23" t="s">
        <v>83</v>
      </c>
      <c r="C85" s="23" t="s">
        <v>220</v>
      </c>
      <c r="D85" s="24">
        <v>91161</v>
      </c>
      <c r="E85" s="2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7.25" customHeight="1" x14ac:dyDescent="0.35">
      <c r="A86" s="52"/>
      <c r="B86" s="23" t="s">
        <v>84</v>
      </c>
      <c r="C86" s="23" t="s">
        <v>215</v>
      </c>
      <c r="D86" s="24">
        <v>91315</v>
      </c>
      <c r="E86" s="2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7.25" customHeight="1" x14ac:dyDescent="0.35">
      <c r="A87" s="52"/>
      <c r="B87" s="23" t="s">
        <v>85</v>
      </c>
      <c r="C87" s="41" t="s">
        <v>226</v>
      </c>
      <c r="D87" s="24">
        <v>91798</v>
      </c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7.25" customHeight="1" x14ac:dyDescent="0.35">
      <c r="A88" s="52"/>
      <c r="B88" s="23" t="s">
        <v>86</v>
      </c>
      <c r="C88" s="40" t="s">
        <v>227</v>
      </c>
      <c r="D88" s="24">
        <v>91471</v>
      </c>
      <c r="E88" s="2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7.25" customHeight="1" x14ac:dyDescent="0.35">
      <c r="A89" s="52"/>
      <c r="B89" s="23" t="s">
        <v>87</v>
      </c>
      <c r="C89" s="40" t="s">
        <v>214</v>
      </c>
      <c r="D89" s="24">
        <v>91610</v>
      </c>
      <c r="E89" s="2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7.25" customHeight="1" x14ac:dyDescent="0.35">
      <c r="A90" s="52"/>
      <c r="B90" s="23" t="s">
        <v>88</v>
      </c>
      <c r="C90" s="40" t="s">
        <v>227</v>
      </c>
      <c r="D90" s="24">
        <v>97258</v>
      </c>
      <c r="E90" s="2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7.25" customHeight="1" x14ac:dyDescent="0.35">
      <c r="A91" s="52"/>
      <c r="B91" s="23" t="s">
        <v>89</v>
      </c>
      <c r="C91" s="40" t="s">
        <v>227</v>
      </c>
      <c r="D91" s="24">
        <v>91472</v>
      </c>
      <c r="E91" s="2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7.25" customHeight="1" x14ac:dyDescent="0.35">
      <c r="A92" s="52"/>
      <c r="B92" s="23" t="s">
        <v>90</v>
      </c>
      <c r="C92" s="23" t="s">
        <v>215</v>
      </c>
      <c r="D92" s="24">
        <v>90562</v>
      </c>
      <c r="E92" s="2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7.25" customHeight="1" x14ac:dyDescent="0.35">
      <c r="A93" s="52"/>
      <c r="B93" s="23" t="s">
        <v>91</v>
      </c>
      <c r="C93" s="23" t="s">
        <v>220</v>
      </c>
      <c r="D93" s="24">
        <v>91126</v>
      </c>
      <c r="E93" s="2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7.25" customHeight="1" x14ac:dyDescent="0.35">
      <c r="A94" s="52"/>
      <c r="B94" s="23" t="s">
        <v>92</v>
      </c>
      <c r="C94" s="40" t="s">
        <v>217</v>
      </c>
      <c r="D94" s="24">
        <v>91241</v>
      </c>
      <c r="E94" s="2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7.25" customHeight="1" x14ac:dyDescent="0.35">
      <c r="A95" s="52"/>
      <c r="B95" s="23" t="s">
        <v>93</v>
      </c>
      <c r="C95" s="41" t="s">
        <v>226</v>
      </c>
      <c r="D95" s="24">
        <v>91799</v>
      </c>
      <c r="E95" s="2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7.25" customHeight="1" x14ac:dyDescent="0.35">
      <c r="A96" s="52"/>
      <c r="B96" s="23" t="s">
        <v>94</v>
      </c>
      <c r="C96" s="40" t="s">
        <v>227</v>
      </c>
      <c r="D96" s="24">
        <v>91474</v>
      </c>
      <c r="E96" s="2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7.25" customHeight="1" x14ac:dyDescent="0.35">
      <c r="A97" s="52"/>
      <c r="B97" s="23" t="s">
        <v>95</v>
      </c>
      <c r="C97" s="23" t="s">
        <v>216</v>
      </c>
      <c r="D97" s="24">
        <v>90579</v>
      </c>
      <c r="E97" s="2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7.25" customHeight="1" x14ac:dyDescent="0.35">
      <c r="A98" s="52"/>
      <c r="B98" s="23" t="s">
        <v>96</v>
      </c>
      <c r="C98" s="40" t="s">
        <v>214</v>
      </c>
      <c r="D98" s="24">
        <v>91731</v>
      </c>
      <c r="E98" s="2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7.25" customHeight="1" x14ac:dyDescent="0.35">
      <c r="A99" s="52"/>
      <c r="B99" s="23" t="s">
        <v>97</v>
      </c>
      <c r="C99" s="40" t="s">
        <v>217</v>
      </c>
      <c r="D99" s="24">
        <v>91207</v>
      </c>
      <c r="E99" s="2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7.25" customHeight="1" x14ac:dyDescent="0.35">
      <c r="A100" s="52"/>
      <c r="B100" s="23" t="s">
        <v>98</v>
      </c>
      <c r="C100" s="40" t="s">
        <v>214</v>
      </c>
      <c r="D100" s="24">
        <v>91611</v>
      </c>
      <c r="E100" s="2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7.25" customHeight="1" x14ac:dyDescent="0.35">
      <c r="A101" s="52"/>
      <c r="B101" s="23" t="s">
        <v>99</v>
      </c>
      <c r="C101" s="40" t="s">
        <v>217</v>
      </c>
      <c r="D101" s="24">
        <v>91227</v>
      </c>
      <c r="E101" s="2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7.25" customHeight="1" x14ac:dyDescent="0.35">
      <c r="A102" s="52"/>
      <c r="B102" s="23" t="s">
        <v>100</v>
      </c>
      <c r="C102" s="40" t="s">
        <v>214</v>
      </c>
      <c r="D102" s="24">
        <v>91578</v>
      </c>
      <c r="E102" s="2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7.25" customHeight="1" x14ac:dyDescent="0.35">
      <c r="A103" s="52"/>
      <c r="B103" s="23" t="s">
        <v>101</v>
      </c>
      <c r="C103" s="40" t="s">
        <v>214</v>
      </c>
      <c r="D103" s="24">
        <v>91586</v>
      </c>
      <c r="E103" s="2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7.25" customHeight="1" x14ac:dyDescent="0.35">
      <c r="A104" s="52"/>
      <c r="B104" s="23" t="s">
        <v>102</v>
      </c>
      <c r="C104" s="23" t="s">
        <v>215</v>
      </c>
      <c r="D104" s="24">
        <v>91475</v>
      </c>
      <c r="E104" s="2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7.25" customHeight="1" x14ac:dyDescent="0.35">
      <c r="A105" s="52"/>
      <c r="B105" s="23" t="s">
        <v>103</v>
      </c>
      <c r="C105" s="40" t="s">
        <v>227</v>
      </c>
      <c r="D105" s="24">
        <v>91613</v>
      </c>
      <c r="E105" s="2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7.25" customHeight="1" x14ac:dyDescent="0.35">
      <c r="A106" s="52"/>
      <c r="B106" s="23" t="s">
        <v>104</v>
      </c>
      <c r="C106" s="41" t="s">
        <v>226</v>
      </c>
      <c r="D106" s="24">
        <v>91801</v>
      </c>
      <c r="E106" s="2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7.25" customHeight="1" x14ac:dyDescent="0.35">
      <c r="A107" s="52"/>
      <c r="B107" s="23" t="s">
        <v>105</v>
      </c>
      <c r="C107" s="40" t="s">
        <v>227</v>
      </c>
      <c r="D107" s="24">
        <v>91477</v>
      </c>
      <c r="E107" s="2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7.25" customHeight="1" x14ac:dyDescent="0.35">
      <c r="A108" s="52"/>
      <c r="B108" s="23" t="s">
        <v>106</v>
      </c>
      <c r="C108" s="40" t="s">
        <v>227</v>
      </c>
      <c r="D108" s="24">
        <v>91459</v>
      </c>
      <c r="E108" s="2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7.25" customHeight="1" x14ac:dyDescent="0.35">
      <c r="A109" s="52"/>
      <c r="B109" s="23" t="s">
        <v>107</v>
      </c>
      <c r="C109" s="40" t="s">
        <v>227</v>
      </c>
      <c r="D109" s="24">
        <v>91478</v>
      </c>
      <c r="E109" s="2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7.25" customHeight="1" x14ac:dyDescent="0.35">
      <c r="A110" s="52"/>
      <c r="B110" s="23" t="s">
        <v>108</v>
      </c>
      <c r="C110" s="40" t="s">
        <v>227</v>
      </c>
      <c r="D110" s="24">
        <v>91480</v>
      </c>
      <c r="E110" s="2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7.25" customHeight="1" x14ac:dyDescent="0.35">
      <c r="A111" s="52"/>
      <c r="B111" s="23" t="s">
        <v>109</v>
      </c>
      <c r="C111" s="23" t="s">
        <v>215</v>
      </c>
      <c r="D111" s="24">
        <v>91080</v>
      </c>
      <c r="E111" s="2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7.25" customHeight="1" x14ac:dyDescent="0.35">
      <c r="A112" s="52"/>
      <c r="B112" s="23" t="s">
        <v>110</v>
      </c>
      <c r="C112" s="41" t="s">
        <v>226</v>
      </c>
      <c r="D112" s="24">
        <v>91802</v>
      </c>
      <c r="E112" s="2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7.25" customHeight="1" x14ac:dyDescent="0.35">
      <c r="A113" s="52"/>
      <c r="B113" s="23" t="s">
        <v>111</v>
      </c>
      <c r="C113" s="40" t="s">
        <v>214</v>
      </c>
      <c r="D113" s="24">
        <v>91732</v>
      </c>
      <c r="E113" s="2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7.25" customHeight="1" x14ac:dyDescent="0.35">
      <c r="A114" s="52"/>
      <c r="B114" s="23" t="s">
        <v>112</v>
      </c>
      <c r="C114" s="40" t="s">
        <v>214</v>
      </c>
      <c r="D114" s="24">
        <v>91734</v>
      </c>
      <c r="E114" s="2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7.25" customHeight="1" x14ac:dyDescent="0.35">
      <c r="A115" s="52"/>
      <c r="B115" s="23" t="s">
        <v>113</v>
      </c>
      <c r="C115" s="23" t="s">
        <v>215</v>
      </c>
      <c r="D115" s="24">
        <v>91096</v>
      </c>
      <c r="E115" s="2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7.25" customHeight="1" x14ac:dyDescent="0.35">
      <c r="A116" s="52"/>
      <c r="B116" s="23" t="s">
        <v>114</v>
      </c>
      <c r="C116" s="40" t="s">
        <v>214</v>
      </c>
      <c r="D116" s="24">
        <v>91614</v>
      </c>
      <c r="E116" s="2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7.25" customHeight="1" x14ac:dyDescent="0.35">
      <c r="A117" s="52"/>
      <c r="B117" s="59" t="s">
        <v>252</v>
      </c>
      <c r="C117" s="23" t="s">
        <v>215</v>
      </c>
      <c r="D117" s="24">
        <v>96172</v>
      </c>
      <c r="E117" s="2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7.25" customHeight="1" x14ac:dyDescent="0.35">
      <c r="A118" s="52"/>
      <c r="B118" s="23" t="s">
        <v>115</v>
      </c>
      <c r="C118" s="40" t="s">
        <v>227</v>
      </c>
      <c r="D118" s="24">
        <v>91481</v>
      </c>
      <c r="E118" s="2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7.25" customHeight="1" x14ac:dyDescent="0.35">
      <c r="A119" s="52"/>
      <c r="B119" s="23" t="s">
        <v>116</v>
      </c>
      <c r="C119" s="41" t="s">
        <v>226</v>
      </c>
      <c r="D119" s="24">
        <v>91735</v>
      </c>
      <c r="E119" s="2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7.25" customHeight="1" x14ac:dyDescent="0.35">
      <c r="A120" s="52"/>
      <c r="B120" s="23" t="s">
        <v>117</v>
      </c>
      <c r="C120" s="41" t="s">
        <v>226</v>
      </c>
      <c r="D120" s="24">
        <v>91790</v>
      </c>
      <c r="E120" s="2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7.25" customHeight="1" x14ac:dyDescent="0.35">
      <c r="A121" s="52"/>
      <c r="B121" s="23" t="s">
        <v>118</v>
      </c>
      <c r="C121" s="40" t="s">
        <v>214</v>
      </c>
      <c r="D121" s="24">
        <v>91564</v>
      </c>
      <c r="E121" s="2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7.25" customHeight="1" x14ac:dyDescent="0.35">
      <c r="A122" s="52"/>
      <c r="B122" s="23" t="s">
        <v>119</v>
      </c>
      <c r="C122" s="40" t="s">
        <v>217</v>
      </c>
      <c r="D122" s="24">
        <v>91284</v>
      </c>
      <c r="E122" s="2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7.25" customHeight="1" x14ac:dyDescent="0.35">
      <c r="A123" s="52"/>
      <c r="B123" s="23" t="s">
        <v>120</v>
      </c>
      <c r="C123" s="40" t="s">
        <v>227</v>
      </c>
      <c r="D123" s="24">
        <v>90616</v>
      </c>
      <c r="E123" s="2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7.25" customHeight="1" x14ac:dyDescent="0.35">
      <c r="A124" s="52"/>
      <c r="B124" s="23" t="s">
        <v>121</v>
      </c>
      <c r="C124" s="40" t="s">
        <v>217</v>
      </c>
      <c r="D124" s="24">
        <v>91233</v>
      </c>
      <c r="E124" s="2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7.25" customHeight="1" x14ac:dyDescent="0.35">
      <c r="A125" s="52"/>
      <c r="B125" s="23" t="s">
        <v>122</v>
      </c>
      <c r="C125" s="40" t="s">
        <v>214</v>
      </c>
      <c r="D125" s="24">
        <v>91616</v>
      </c>
      <c r="E125" s="2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7.25" customHeight="1" x14ac:dyDescent="0.35">
      <c r="A126" s="52"/>
      <c r="B126" s="23" t="s">
        <v>123</v>
      </c>
      <c r="C126" s="40" t="s">
        <v>227</v>
      </c>
      <c r="D126" s="24">
        <v>91413</v>
      </c>
      <c r="E126" s="2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7.25" customHeight="1" x14ac:dyDescent="0.35">
      <c r="A127" s="52"/>
      <c r="B127" s="23" t="s">
        <v>124</v>
      </c>
      <c r="C127" s="40" t="s">
        <v>230</v>
      </c>
      <c r="D127" s="60" t="s">
        <v>253</v>
      </c>
      <c r="E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7.25" customHeight="1" x14ac:dyDescent="0.35">
      <c r="A128" s="52"/>
      <c r="B128" s="23" t="s">
        <v>125</v>
      </c>
      <c r="C128" s="23" t="s">
        <v>216</v>
      </c>
      <c r="D128" s="24">
        <v>90522</v>
      </c>
      <c r="E128" s="2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7.25" customHeight="1" x14ac:dyDescent="0.35">
      <c r="A129" s="52"/>
      <c r="B129" s="23" t="s">
        <v>126</v>
      </c>
      <c r="C129" s="40" t="s">
        <v>214</v>
      </c>
      <c r="D129" s="24">
        <v>91617</v>
      </c>
      <c r="E129" s="2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7.25" customHeight="1" x14ac:dyDescent="0.35">
      <c r="A130" s="52"/>
      <c r="B130" s="23" t="s">
        <v>127</v>
      </c>
      <c r="C130" s="40" t="s">
        <v>227</v>
      </c>
      <c r="D130" s="24">
        <v>97258</v>
      </c>
      <c r="E130" s="2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7.25" customHeight="1" x14ac:dyDescent="0.35">
      <c r="A131" s="52"/>
      <c r="B131" s="23" t="s">
        <v>128</v>
      </c>
      <c r="C131" s="23" t="s">
        <v>216</v>
      </c>
      <c r="D131" s="24">
        <v>90587</v>
      </c>
      <c r="E131" s="2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7.25" customHeight="1" x14ac:dyDescent="0.35">
      <c r="A132" s="52"/>
      <c r="B132" s="23" t="s">
        <v>129</v>
      </c>
      <c r="C132" s="40" t="s">
        <v>227</v>
      </c>
      <c r="D132" s="24">
        <v>91619</v>
      </c>
      <c r="E132" s="2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7.25" customHeight="1" x14ac:dyDescent="0.35">
      <c r="A133" s="52"/>
      <c r="B133" s="23" t="s">
        <v>130</v>
      </c>
      <c r="C133" s="23" t="s">
        <v>215</v>
      </c>
      <c r="D133" s="24">
        <v>91097</v>
      </c>
      <c r="E133" s="2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7.25" customHeight="1" x14ac:dyDescent="0.35">
      <c r="A134" s="52"/>
      <c r="B134" s="23" t="s">
        <v>131</v>
      </c>
      <c r="C134" s="40" t="s">
        <v>227</v>
      </c>
      <c r="D134" s="24">
        <v>91483</v>
      </c>
      <c r="E134" s="2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7.25" customHeight="1" x14ac:dyDescent="0.35">
      <c r="A135" s="52"/>
      <c r="B135" s="23" t="s">
        <v>132</v>
      </c>
      <c r="C135" s="40" t="s">
        <v>217</v>
      </c>
      <c r="D135" s="24">
        <v>91238</v>
      </c>
      <c r="E135" s="2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7.25" customHeight="1" x14ac:dyDescent="0.35">
      <c r="A136" s="52"/>
      <c r="B136" s="23" t="s">
        <v>133</v>
      </c>
      <c r="C136" s="40" t="s">
        <v>214</v>
      </c>
      <c r="D136" s="24">
        <v>91620</v>
      </c>
      <c r="E136" s="2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7.25" customHeight="1" x14ac:dyDescent="0.35">
      <c r="A137" s="52"/>
      <c r="B137" s="23" t="s">
        <v>134</v>
      </c>
      <c r="C137" s="40" t="s">
        <v>214</v>
      </c>
      <c r="D137" s="24">
        <v>91737</v>
      </c>
      <c r="E137" s="2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7.25" customHeight="1" x14ac:dyDescent="0.35">
      <c r="A138" s="52"/>
      <c r="B138" s="23" t="s">
        <v>135</v>
      </c>
      <c r="C138" s="40" t="s">
        <v>217</v>
      </c>
      <c r="D138" s="24">
        <v>91242</v>
      </c>
      <c r="E138" s="2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7.25" customHeight="1" x14ac:dyDescent="0.35">
      <c r="A139" s="52"/>
      <c r="B139" s="23" t="s">
        <v>136</v>
      </c>
      <c r="C139" s="41" t="s">
        <v>226</v>
      </c>
      <c r="D139" s="24">
        <v>91788</v>
      </c>
      <c r="E139" s="2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7.25" customHeight="1" x14ac:dyDescent="0.35">
      <c r="A140" s="52"/>
      <c r="B140" s="23" t="s">
        <v>137</v>
      </c>
      <c r="C140" s="40" t="s">
        <v>214</v>
      </c>
      <c r="D140" s="24">
        <v>91580</v>
      </c>
      <c r="E140" s="2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7.25" customHeight="1" x14ac:dyDescent="0.35">
      <c r="A141" s="52"/>
      <c r="B141" s="23" t="s">
        <v>138</v>
      </c>
      <c r="C141" s="41" t="s">
        <v>226</v>
      </c>
      <c r="D141" s="24">
        <v>91738</v>
      </c>
      <c r="E141" s="2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7.25" customHeight="1" x14ac:dyDescent="0.35">
      <c r="A142" s="52"/>
      <c r="B142" s="23" t="s">
        <v>139</v>
      </c>
      <c r="C142" s="41" t="s">
        <v>226</v>
      </c>
      <c r="D142" s="24">
        <v>91785</v>
      </c>
      <c r="E142" s="2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7.25" customHeight="1" x14ac:dyDescent="0.35">
      <c r="A143" s="52"/>
      <c r="B143" s="23" t="s">
        <v>140</v>
      </c>
      <c r="C143" s="41" t="s">
        <v>226</v>
      </c>
      <c r="D143" s="24">
        <v>91805</v>
      </c>
      <c r="E143" s="2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7.25" customHeight="1" x14ac:dyDescent="0.35">
      <c r="A144" s="52"/>
      <c r="B144" s="23" t="s">
        <v>141</v>
      </c>
      <c r="C144" s="40" t="s">
        <v>217</v>
      </c>
      <c r="D144" s="24">
        <v>91224</v>
      </c>
      <c r="E144" s="2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7.25" customHeight="1" x14ac:dyDescent="0.35">
      <c r="A145" s="52"/>
      <c r="B145" s="23" t="s">
        <v>142</v>
      </c>
      <c r="C145" s="23" t="s">
        <v>216</v>
      </c>
      <c r="D145" s="24">
        <v>90617</v>
      </c>
      <c r="E145" s="2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7.25" customHeight="1" x14ac:dyDescent="0.35">
      <c r="A146" s="52"/>
      <c r="B146" s="23" t="s">
        <v>143</v>
      </c>
      <c r="C146" s="41" t="s">
        <v>226</v>
      </c>
      <c r="D146" s="24">
        <v>91790</v>
      </c>
      <c r="E146" s="2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7.25" customHeight="1" x14ac:dyDescent="0.35">
      <c r="A147" s="52"/>
      <c r="B147" s="23" t="s">
        <v>144</v>
      </c>
      <c r="C147" s="23" t="s">
        <v>220</v>
      </c>
      <c r="D147" s="24">
        <v>91126</v>
      </c>
      <c r="E147" s="2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7.25" customHeight="1" x14ac:dyDescent="0.35">
      <c r="A148" s="52"/>
      <c r="B148" s="23" t="s">
        <v>145</v>
      </c>
      <c r="C148" s="40" t="s">
        <v>217</v>
      </c>
      <c r="D148" s="49">
        <v>91244</v>
      </c>
      <c r="E148" s="2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7.25" customHeight="1" x14ac:dyDescent="0.35">
      <c r="A149" s="52"/>
      <c r="B149" s="23" t="s">
        <v>146</v>
      </c>
      <c r="C149" s="40" t="s">
        <v>214</v>
      </c>
      <c r="D149" s="24">
        <v>91740</v>
      </c>
      <c r="E149" s="2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7.25" customHeight="1" x14ac:dyDescent="0.35">
      <c r="A150" s="52"/>
      <c r="B150" s="23" t="s">
        <v>147</v>
      </c>
      <c r="C150" s="40" t="s">
        <v>217</v>
      </c>
      <c r="D150" s="24">
        <v>90552</v>
      </c>
      <c r="E150" s="2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7.25" customHeight="1" x14ac:dyDescent="0.35">
      <c r="A151" s="52"/>
      <c r="B151" s="59" t="s">
        <v>148</v>
      </c>
      <c r="C151" s="23" t="s">
        <v>220</v>
      </c>
      <c r="D151" s="24">
        <v>91187</v>
      </c>
      <c r="E151" s="2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7.25" customHeight="1" x14ac:dyDescent="0.35">
      <c r="A152" s="52"/>
      <c r="B152" s="23" t="s">
        <v>148</v>
      </c>
      <c r="C152" s="23" t="s">
        <v>215</v>
      </c>
      <c r="D152" s="24">
        <v>91341</v>
      </c>
      <c r="E152" s="2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7.25" customHeight="1" x14ac:dyDescent="0.35">
      <c r="A153" s="52"/>
      <c r="B153" s="23" t="s">
        <v>149</v>
      </c>
      <c r="C153" s="23" t="s">
        <v>220</v>
      </c>
      <c r="D153" s="24">
        <v>91189</v>
      </c>
      <c r="E153" s="2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7.25" customHeight="1" x14ac:dyDescent="0.35">
      <c r="A154" s="52"/>
      <c r="B154" s="23" t="s">
        <v>150</v>
      </c>
      <c r="C154" s="23" t="s">
        <v>216</v>
      </c>
      <c r="D154" s="24">
        <v>90574</v>
      </c>
      <c r="E154" s="2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7.25" customHeight="1" x14ac:dyDescent="0.35">
      <c r="A155" s="52"/>
      <c r="B155" s="23" t="s">
        <v>151</v>
      </c>
      <c r="C155" s="23" t="s">
        <v>220</v>
      </c>
      <c r="D155" s="24">
        <v>91154</v>
      </c>
      <c r="E155" s="2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7.25" customHeight="1" x14ac:dyDescent="0.35">
      <c r="A156" s="52"/>
      <c r="B156" s="23" t="s">
        <v>152</v>
      </c>
      <c r="C156" s="40" t="s">
        <v>214</v>
      </c>
      <c r="D156" s="24">
        <v>91541</v>
      </c>
      <c r="E156" s="2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7.25" customHeight="1" x14ac:dyDescent="0.35">
      <c r="A157" s="52"/>
      <c r="B157" s="23" t="s">
        <v>153</v>
      </c>
      <c r="C157" s="40" t="s">
        <v>217</v>
      </c>
      <c r="D157" s="24">
        <v>90607</v>
      </c>
      <c r="E157" s="2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7.25" customHeight="1" x14ac:dyDescent="0.35">
      <c r="A158" s="52"/>
      <c r="B158" s="23" t="s">
        <v>154</v>
      </c>
      <c r="C158" s="40" t="s">
        <v>214</v>
      </c>
      <c r="D158" s="24">
        <v>91622</v>
      </c>
      <c r="E158" s="2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7.25" customHeight="1" x14ac:dyDescent="0.35">
      <c r="A159" s="52"/>
      <c r="B159" s="23" t="s">
        <v>155</v>
      </c>
      <c r="C159" s="40" t="s">
        <v>214</v>
      </c>
      <c r="D159" s="24">
        <v>91623</v>
      </c>
      <c r="E159" s="2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7.25" customHeight="1" x14ac:dyDescent="0.35">
      <c r="A160" s="52"/>
      <c r="B160" s="23" t="s">
        <v>156</v>
      </c>
      <c r="C160" s="40" t="s">
        <v>227</v>
      </c>
      <c r="D160" s="24">
        <v>91443</v>
      </c>
      <c r="E160" s="2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7.25" customHeight="1" x14ac:dyDescent="0.35">
      <c r="A161" s="52"/>
      <c r="B161" s="23" t="s">
        <v>157</v>
      </c>
      <c r="C161" s="40" t="s">
        <v>214</v>
      </c>
      <c r="D161" s="24">
        <v>91583</v>
      </c>
      <c r="E161" s="2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7.25" customHeight="1" x14ac:dyDescent="0.35">
      <c r="A162" s="52"/>
      <c r="B162" s="23" t="s">
        <v>158</v>
      </c>
      <c r="C162" s="40" t="s">
        <v>217</v>
      </c>
      <c r="D162" s="24">
        <v>91220</v>
      </c>
      <c r="E162" s="2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7.25" customHeight="1" x14ac:dyDescent="0.35">
      <c r="A163" s="52"/>
      <c r="B163" s="23" t="s">
        <v>159</v>
      </c>
      <c r="C163" s="40" t="s">
        <v>214</v>
      </c>
      <c r="D163" s="24">
        <v>91625</v>
      </c>
      <c r="E163" s="2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7.25" customHeight="1" x14ac:dyDescent="0.35">
      <c r="A164" s="52"/>
      <c r="B164" s="23" t="s">
        <v>160</v>
      </c>
      <c r="C164" s="40" t="s">
        <v>214</v>
      </c>
      <c r="D164" s="24">
        <v>91626</v>
      </c>
      <c r="E164" s="2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7.25" customHeight="1" x14ac:dyDescent="0.35">
      <c r="A165" s="52"/>
      <c r="B165" s="23" t="s">
        <v>161</v>
      </c>
      <c r="C165" s="40" t="s">
        <v>235</v>
      </c>
      <c r="D165" s="24">
        <v>91126</v>
      </c>
      <c r="E165" s="2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7.25" customHeight="1" x14ac:dyDescent="0.35">
      <c r="A166" s="52"/>
      <c r="B166" s="23" t="s">
        <v>162</v>
      </c>
      <c r="C166" s="40" t="s">
        <v>217</v>
      </c>
      <c r="D166" s="24">
        <v>90571</v>
      </c>
      <c r="E166" s="2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7.25" customHeight="1" x14ac:dyDescent="0.35">
      <c r="A167" s="52"/>
      <c r="B167" s="23" t="s">
        <v>163</v>
      </c>
      <c r="C167" s="23" t="s">
        <v>220</v>
      </c>
      <c r="D167" s="24">
        <v>90596</v>
      </c>
      <c r="E167" s="2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7.25" customHeight="1" x14ac:dyDescent="0.35">
      <c r="A168" s="52"/>
      <c r="B168" s="23" t="s">
        <v>164</v>
      </c>
      <c r="C168" s="40" t="s">
        <v>217</v>
      </c>
      <c r="D168" s="24">
        <v>90592</v>
      </c>
      <c r="E168" s="2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7.25" customHeight="1" x14ac:dyDescent="0.35">
      <c r="A169" s="52"/>
      <c r="B169" s="23" t="s">
        <v>165</v>
      </c>
      <c r="C169" s="23" t="s">
        <v>216</v>
      </c>
      <c r="D169" s="24">
        <v>90556</v>
      </c>
      <c r="E169" s="2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7.25" customHeight="1" x14ac:dyDescent="0.35">
      <c r="A170" s="52"/>
      <c r="B170" s="23" t="s">
        <v>166</v>
      </c>
      <c r="C170" s="40" t="s">
        <v>217</v>
      </c>
      <c r="D170" s="24">
        <v>91245</v>
      </c>
      <c r="E170" s="2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7.25" customHeight="1" x14ac:dyDescent="0.35">
      <c r="A171" s="52"/>
      <c r="B171" s="23" t="s">
        <v>167</v>
      </c>
      <c r="C171" s="40" t="s">
        <v>227</v>
      </c>
      <c r="D171" s="24">
        <v>97215</v>
      </c>
      <c r="E171" s="2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7.25" customHeight="1" x14ac:dyDescent="0.35">
      <c r="A172" s="52"/>
      <c r="B172" s="23" t="s">
        <v>168</v>
      </c>
      <c r="C172" s="41" t="s">
        <v>226</v>
      </c>
      <c r="D172" s="24">
        <v>91807</v>
      </c>
      <c r="E172" s="2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7.25" customHeight="1" x14ac:dyDescent="0.35">
      <c r="A173" s="52"/>
      <c r="B173" s="23" t="s">
        <v>169</v>
      </c>
      <c r="C173" s="23" t="s">
        <v>220</v>
      </c>
      <c r="D173" s="24">
        <v>91174</v>
      </c>
      <c r="E173" s="2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7.25" customHeight="1" x14ac:dyDescent="0.35">
      <c r="A174" s="52"/>
      <c r="B174" s="23" t="s">
        <v>170</v>
      </c>
      <c r="C174" s="23" t="s">
        <v>215</v>
      </c>
      <c r="D174" s="24">
        <v>91080</v>
      </c>
      <c r="E174" s="2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7.25" customHeight="1" x14ac:dyDescent="0.35">
      <c r="A175" s="52"/>
      <c r="B175" s="23" t="s">
        <v>171</v>
      </c>
      <c r="C175" s="23" t="s">
        <v>216</v>
      </c>
      <c r="D175" s="24">
        <v>90547</v>
      </c>
      <c r="E175" s="2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7.25" customHeight="1" x14ac:dyDescent="0.35">
      <c r="A176" s="52"/>
      <c r="B176" s="23" t="s">
        <v>172</v>
      </c>
      <c r="C176" s="40" t="s">
        <v>214</v>
      </c>
      <c r="D176" s="24">
        <v>91628</v>
      </c>
      <c r="E176" s="2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7.25" customHeight="1" x14ac:dyDescent="0.35">
      <c r="A177" s="52"/>
      <c r="B177" s="23" t="s">
        <v>173</v>
      </c>
      <c r="C177" s="40" t="s">
        <v>227</v>
      </c>
      <c r="D177" s="24">
        <v>91484</v>
      </c>
      <c r="E177" s="2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7.25" customHeight="1" x14ac:dyDescent="0.35">
      <c r="A178" s="52"/>
      <c r="B178" s="23" t="s">
        <v>174</v>
      </c>
      <c r="C178" s="23" t="s">
        <v>220</v>
      </c>
      <c r="D178" s="24">
        <v>91177</v>
      </c>
      <c r="E178" s="2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7.25" customHeight="1" x14ac:dyDescent="0.35">
      <c r="A179" s="52"/>
      <c r="B179" s="23" t="s">
        <v>175</v>
      </c>
      <c r="C179" s="41" t="s">
        <v>226</v>
      </c>
      <c r="D179" s="24">
        <v>91741</v>
      </c>
      <c r="E179" s="2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7.25" customHeight="1" x14ac:dyDescent="0.35">
      <c r="A180" s="52"/>
      <c r="B180" s="23" t="s">
        <v>176</v>
      </c>
      <c r="C180" s="40" t="s">
        <v>227</v>
      </c>
      <c r="D180" s="24">
        <v>90619</v>
      </c>
      <c r="E180" s="2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7.25" customHeight="1" x14ac:dyDescent="0.35">
      <c r="A181" s="52"/>
      <c r="B181" s="23" t="s">
        <v>177</v>
      </c>
      <c r="C181" s="41" t="s">
        <v>226</v>
      </c>
      <c r="D181" s="24">
        <v>91757</v>
      </c>
      <c r="E181" s="2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7.25" customHeight="1" x14ac:dyDescent="0.35">
      <c r="A182" s="52"/>
      <c r="B182" s="23" t="s">
        <v>178</v>
      </c>
      <c r="C182" s="23" t="s">
        <v>216</v>
      </c>
      <c r="D182" s="24">
        <v>90587</v>
      </c>
      <c r="E182" s="2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7.25" customHeight="1" x14ac:dyDescent="0.35">
      <c r="A183" s="52"/>
      <c r="B183" s="23" t="s">
        <v>179</v>
      </c>
      <c r="C183" s="40" t="s">
        <v>227</v>
      </c>
      <c r="D183" s="24">
        <v>91486</v>
      </c>
      <c r="E183" s="2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7.25" customHeight="1" x14ac:dyDescent="0.35">
      <c r="A184" s="52"/>
      <c r="B184" s="23" t="s">
        <v>180</v>
      </c>
      <c r="C184" s="40" t="s">
        <v>227</v>
      </c>
      <c r="D184" s="24">
        <v>97215</v>
      </c>
      <c r="E184" s="2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7.25" customHeight="1" x14ac:dyDescent="0.35">
      <c r="A185" s="52"/>
      <c r="B185" s="23" t="s">
        <v>181</v>
      </c>
      <c r="C185" s="40" t="s">
        <v>214</v>
      </c>
      <c r="D185" s="24">
        <v>91743</v>
      </c>
      <c r="E185" s="2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7.25" customHeight="1" x14ac:dyDescent="0.35">
      <c r="A186" s="52"/>
      <c r="B186" s="23" t="s">
        <v>182</v>
      </c>
      <c r="C186" s="23" t="s">
        <v>215</v>
      </c>
      <c r="D186" s="24">
        <v>91080</v>
      </c>
      <c r="E186" s="2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7.25" customHeight="1" x14ac:dyDescent="0.35">
      <c r="A187" s="52"/>
      <c r="B187" s="23" t="s">
        <v>183</v>
      </c>
      <c r="C187" s="23" t="s">
        <v>216</v>
      </c>
      <c r="D187" s="24">
        <v>90587</v>
      </c>
      <c r="E187" s="2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7.25" customHeight="1" x14ac:dyDescent="0.35">
      <c r="A188" s="52"/>
      <c r="B188" s="23" t="s">
        <v>184</v>
      </c>
      <c r="C188" s="40" t="s">
        <v>217</v>
      </c>
      <c r="D188" s="24">
        <v>91235</v>
      </c>
      <c r="E188" s="2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7.25" customHeight="1" x14ac:dyDescent="0.35">
      <c r="A189" s="52"/>
      <c r="B189" s="23" t="s">
        <v>185</v>
      </c>
      <c r="C189" s="23" t="s">
        <v>215</v>
      </c>
      <c r="D189" s="24">
        <v>91487</v>
      </c>
      <c r="E189" s="2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7.25" customHeight="1" x14ac:dyDescent="0.35">
      <c r="A190" s="52"/>
      <c r="B190" s="23" t="s">
        <v>186</v>
      </c>
      <c r="C190" s="40" t="s">
        <v>217</v>
      </c>
      <c r="D190" s="24">
        <v>91247</v>
      </c>
      <c r="E190" s="2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7.25" customHeight="1" x14ac:dyDescent="0.35">
      <c r="A191" s="52"/>
      <c r="B191" s="23" t="s">
        <v>187</v>
      </c>
      <c r="C191" s="23" t="s">
        <v>215</v>
      </c>
      <c r="D191" s="24">
        <v>96193</v>
      </c>
      <c r="E191" s="2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7.25" customHeight="1" x14ac:dyDescent="0.35">
      <c r="A192" s="52"/>
      <c r="B192" s="23" t="s">
        <v>188</v>
      </c>
      <c r="C192" s="40" t="s">
        <v>214</v>
      </c>
      <c r="D192" s="24">
        <v>91717</v>
      </c>
      <c r="E192" s="2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7.25" customHeight="1" x14ac:dyDescent="0.35">
      <c r="A193" s="52"/>
      <c r="B193" s="23" t="s">
        <v>189</v>
      </c>
      <c r="C193" s="40" t="s">
        <v>214</v>
      </c>
      <c r="D193" s="24">
        <v>91746</v>
      </c>
      <c r="E193" s="2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7.25" customHeight="1" x14ac:dyDescent="0.35">
      <c r="A194" s="52"/>
      <c r="B194" s="23" t="s">
        <v>190</v>
      </c>
      <c r="C194" s="40" t="s">
        <v>227</v>
      </c>
      <c r="D194" s="24">
        <v>97215</v>
      </c>
      <c r="E194" s="2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7.25" customHeight="1" x14ac:dyDescent="0.35">
      <c r="A195" s="52"/>
      <c r="B195" s="23" t="s">
        <v>191</v>
      </c>
      <c r="C195" s="40" t="s">
        <v>214</v>
      </c>
      <c r="D195" s="24">
        <v>91629</v>
      </c>
      <c r="E195" s="2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7.25" customHeight="1" x14ac:dyDescent="0.35">
      <c r="A196" s="52"/>
      <c r="B196" s="23" t="s">
        <v>192</v>
      </c>
      <c r="C196" s="40" t="s">
        <v>214</v>
      </c>
      <c r="D196" s="24">
        <v>91744</v>
      </c>
      <c r="E196" s="2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7.25" customHeight="1" x14ac:dyDescent="0.35">
      <c r="A197" s="52"/>
      <c r="B197" s="23" t="s">
        <v>193</v>
      </c>
      <c r="C197" s="23" t="s">
        <v>215</v>
      </c>
      <c r="D197" s="24">
        <v>91085</v>
      </c>
      <c r="E197" s="2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7.25" customHeight="1" x14ac:dyDescent="0.35">
      <c r="A198" s="52"/>
      <c r="B198" s="23" t="s">
        <v>194</v>
      </c>
      <c r="C198" s="41" t="s">
        <v>226</v>
      </c>
      <c r="D198" s="24">
        <v>91781</v>
      </c>
      <c r="E198" s="2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7.25" customHeight="1" x14ac:dyDescent="0.35">
      <c r="A199" s="52"/>
      <c r="B199" s="23" t="s">
        <v>195</v>
      </c>
      <c r="C199" s="23" t="s">
        <v>220</v>
      </c>
      <c r="D199" s="24">
        <v>90530</v>
      </c>
      <c r="E199" s="2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7.25" customHeight="1" x14ac:dyDescent="0.35">
      <c r="A200" s="52"/>
      <c r="B200" s="23" t="s">
        <v>196</v>
      </c>
      <c r="C200" s="41" t="s">
        <v>226</v>
      </c>
      <c r="D200" s="24">
        <v>91747</v>
      </c>
      <c r="E200" s="2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7.25" customHeight="1" x14ac:dyDescent="0.35">
      <c r="A201" s="52"/>
      <c r="B201" s="23" t="s">
        <v>197</v>
      </c>
      <c r="C201" s="40" t="s">
        <v>214</v>
      </c>
      <c r="D201" s="24">
        <v>91631</v>
      </c>
      <c r="E201" s="2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7.25" customHeight="1" x14ac:dyDescent="0.35">
      <c r="A202" s="52"/>
      <c r="B202" s="23" t="s">
        <v>198</v>
      </c>
      <c r="C202" s="40" t="s">
        <v>214</v>
      </c>
      <c r="D202" s="24">
        <v>91632</v>
      </c>
      <c r="E202" s="2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7.25" customHeight="1" x14ac:dyDescent="0.35">
      <c r="A203" s="52"/>
      <c r="B203" s="23" t="s">
        <v>199</v>
      </c>
      <c r="C203" s="40" t="s">
        <v>214</v>
      </c>
      <c r="D203" s="24">
        <v>91634</v>
      </c>
      <c r="E203" s="2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7.25" customHeight="1" x14ac:dyDescent="0.35">
      <c r="A204" s="52"/>
      <c r="B204" s="23" t="s">
        <v>200</v>
      </c>
      <c r="C204" s="40" t="s">
        <v>227</v>
      </c>
      <c r="D204" s="24">
        <v>91489</v>
      </c>
      <c r="E204" s="2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7.25" customHeight="1" x14ac:dyDescent="0.35">
      <c r="A205" s="52"/>
      <c r="B205" s="23" t="s">
        <v>251</v>
      </c>
      <c r="C205" s="23" t="s">
        <v>216</v>
      </c>
      <c r="D205" s="24">
        <v>91452</v>
      </c>
      <c r="E205" s="2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7.25" customHeight="1" x14ac:dyDescent="0.35">
      <c r="A206" s="52"/>
      <c r="B206" s="23" t="s">
        <v>201</v>
      </c>
      <c r="C206" s="40" t="s">
        <v>214</v>
      </c>
      <c r="D206" s="24">
        <v>91635</v>
      </c>
      <c r="E206" s="2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7.25" customHeight="1" x14ac:dyDescent="0.35">
      <c r="A207" s="52"/>
      <c r="B207" s="23" t="s">
        <v>202</v>
      </c>
      <c r="C207" s="40" t="s">
        <v>214</v>
      </c>
      <c r="D207" s="24">
        <v>91575</v>
      </c>
      <c r="E207" s="2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7.25" customHeight="1" x14ac:dyDescent="0.35">
      <c r="A208" s="52"/>
      <c r="B208" s="23" t="s">
        <v>203</v>
      </c>
      <c r="C208" s="40" t="s">
        <v>217</v>
      </c>
      <c r="D208" s="24">
        <v>90610</v>
      </c>
      <c r="E208" s="2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7.25" customHeight="1" x14ac:dyDescent="0.35">
      <c r="A209" s="52"/>
      <c r="B209" s="23" t="s">
        <v>204</v>
      </c>
      <c r="C209" s="40" t="s">
        <v>214</v>
      </c>
      <c r="D209" s="24">
        <v>91749</v>
      </c>
      <c r="E209" s="2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7.25" customHeight="1" x14ac:dyDescent="0.35">
      <c r="A210" s="52"/>
      <c r="B210" s="23" t="s">
        <v>205</v>
      </c>
      <c r="C210" s="40" t="s">
        <v>214</v>
      </c>
      <c r="D210" s="24">
        <v>91637</v>
      </c>
      <c r="E210" s="2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7.25" customHeight="1" x14ac:dyDescent="0.35">
      <c r="A211" s="52"/>
      <c r="B211" s="23" t="s">
        <v>206</v>
      </c>
      <c r="C211" s="40" t="s">
        <v>214</v>
      </c>
      <c r="D211" s="24">
        <v>91639</v>
      </c>
      <c r="E211" s="2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7.25" customHeight="1" thickBot="1" x14ac:dyDescent="0.4">
      <c r="A212" s="53"/>
      <c r="B212" s="50" t="s">
        <v>207</v>
      </c>
      <c r="C212" s="50" t="s">
        <v>216</v>
      </c>
      <c r="D212" s="51">
        <v>90513</v>
      </c>
      <c r="E212" s="2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idden="1" x14ac:dyDescent="0.25">
      <c r="A213" s="1">
        <f>SUM(A3:A212)</f>
        <v>0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6" spans="1:27" ht="34.200000000000003" customHeight="1" x14ac:dyDescent="0.25">
      <c r="A216" s="83" t="s">
        <v>254</v>
      </c>
      <c r="B216" s="83"/>
      <c r="C216" s="83"/>
      <c r="D216" s="83"/>
    </row>
  </sheetData>
  <sheetProtection password="CF7A" sheet="1" selectLockedCells="1"/>
  <protectedRanges>
    <protectedRange password="D90F" sqref="L2:O2" name="Bereich1_1"/>
  </protectedRanges>
  <mergeCells count="25">
    <mergeCell ref="G3:I3"/>
    <mergeCell ref="G14:I14"/>
    <mergeCell ref="G13:I13"/>
    <mergeCell ref="L1:O1"/>
    <mergeCell ref="Q2:R2"/>
    <mergeCell ref="G6:I6"/>
    <mergeCell ref="G5:I5"/>
    <mergeCell ref="G4:I4"/>
    <mergeCell ref="A1:D1"/>
    <mergeCell ref="F1:I1"/>
    <mergeCell ref="Q1:U1"/>
    <mergeCell ref="W1:AA1"/>
    <mergeCell ref="X2:AA2"/>
    <mergeCell ref="F2:I2"/>
    <mergeCell ref="A216:D216"/>
    <mergeCell ref="W4:AA4"/>
    <mergeCell ref="G10:I10"/>
    <mergeCell ref="G9:I9"/>
    <mergeCell ref="G8:I8"/>
    <mergeCell ref="G7:I7"/>
    <mergeCell ref="G17:I17"/>
    <mergeCell ref="G12:I12"/>
    <mergeCell ref="G11:I11"/>
    <mergeCell ref="G16:I16"/>
    <mergeCell ref="G15:I15"/>
  </mergeCells>
  <conditionalFormatting sqref="O3">
    <cfRule type="containsText" dxfId="58" priority="99" stopIfTrue="1" operator="containsText" text="Leider nicht erfüllt">
      <formula>NOT(ISERROR(SEARCH("Leider nicht erfüllt",O3)))</formula>
    </cfRule>
    <cfRule type="cellIs" dxfId="57" priority="100" stopIfTrue="1" operator="equal">
      <formula>"Leider nicht erfüll"</formula>
    </cfRule>
    <cfRule type="cellIs" dxfId="56" priority="101" stopIfTrue="1" operator="equal">
      <formula>"nein"</formula>
    </cfRule>
    <cfRule type="cellIs" dxfId="55" priority="102" stopIfTrue="1" operator="equal">
      <formula>"Leider nicht erfüll"</formula>
    </cfRule>
    <cfRule type="cellIs" dxfId="54" priority="103" stopIfTrue="1" operator="equal">
      <formula>"erfüllt - weiter mit Schritt 2"</formula>
    </cfRule>
    <cfRule type="cellIs" dxfId="53" priority="106" stopIfTrue="1" operator="equal">
      <formula>"erfüllt"</formula>
    </cfRule>
    <cfRule type="cellIs" dxfId="52" priority="107" stopIfTrue="1" operator="equal">
      <formula>"nicht erfüllt"</formula>
    </cfRule>
  </conditionalFormatting>
  <conditionalFormatting sqref="N3">
    <cfRule type="cellIs" dxfId="51" priority="104" stopIfTrue="1" operator="equal">
      <formula>"ja"</formula>
    </cfRule>
    <cfRule type="cellIs" dxfId="50" priority="105" stopIfTrue="1" operator="equal">
      <formula>"nein"</formula>
    </cfRule>
  </conditionalFormatting>
  <conditionalFormatting sqref="S3:S13">
    <cfRule type="cellIs" dxfId="49" priority="88" stopIfTrue="1" operator="lessThan">
      <formula>75</formula>
    </cfRule>
    <cfRule type="cellIs" dxfId="48" priority="96" stopIfTrue="1" operator="greaterThan">
      <formula>0.75</formula>
    </cfRule>
  </conditionalFormatting>
  <conditionalFormatting sqref="U3:U13">
    <cfRule type="containsText" dxfId="47" priority="89" stopIfTrue="1" operator="containsText" text="Leider nicht erfüllt">
      <formula>NOT(ISERROR(SEARCH("Leider nicht erfüllt",U3)))</formula>
    </cfRule>
    <cfRule type="cellIs" dxfId="46" priority="90" stopIfTrue="1" operator="equal">
      <formula>"Leider nicht erfüll"</formula>
    </cfRule>
    <cfRule type="cellIs" dxfId="45" priority="91" stopIfTrue="1" operator="equal">
      <formula>"nein"</formula>
    </cfRule>
    <cfRule type="cellIs" dxfId="44" priority="92" stopIfTrue="1" operator="equal">
      <formula>"Leider nicht erfüll"</formula>
    </cfRule>
    <cfRule type="cellIs" dxfId="43" priority="93" stopIfTrue="1" operator="equal">
      <formula>"erfüllt - weiter mit Schritt 2"</formula>
    </cfRule>
    <cfRule type="cellIs" dxfId="42" priority="94" stopIfTrue="1" operator="equal">
      <formula>"erfüllt"</formula>
    </cfRule>
    <cfRule type="cellIs" dxfId="41" priority="95" stopIfTrue="1" operator="equal">
      <formula>"nicht erfüllt"</formula>
    </cfRule>
  </conditionalFormatting>
  <conditionalFormatting sqref="S3:S13">
    <cfRule type="cellIs" dxfId="40" priority="83" stopIfTrue="1" operator="equal">
      <formula>75</formula>
    </cfRule>
    <cfRule type="cellIs" dxfId="39" priority="84" stopIfTrue="1" operator="lessThan">
      <formula>75</formula>
    </cfRule>
    <cfRule type="cellIs" dxfId="38" priority="85" stopIfTrue="1" operator="greaterThan">
      <formula>75</formula>
    </cfRule>
    <cfRule type="cellIs" dxfId="37" priority="86" stopIfTrue="1" operator="greaterThan">
      <formula>75.01</formula>
    </cfRule>
  </conditionalFormatting>
  <conditionalFormatting sqref="X2:X3">
    <cfRule type="cellIs" dxfId="36" priority="82" stopIfTrue="1" operator="equal">
      <formula>"Maßnahme ist leider nicht überörtlich"</formula>
    </cfRule>
  </conditionalFormatting>
  <conditionalFormatting sqref="X3:AA3 X2">
    <cfRule type="cellIs" dxfId="35" priority="81" stopIfTrue="1" operator="equal">
      <formula>"Maßnahme ist überörtlich"</formula>
    </cfRule>
  </conditionalFormatting>
  <conditionalFormatting sqref="W2">
    <cfRule type="cellIs" dxfId="34" priority="80" stopIfTrue="1" operator="equal">
      <formula>"Maßnahme ist überörtlich"</formula>
    </cfRule>
  </conditionalFormatting>
  <conditionalFormatting sqref="U15">
    <cfRule type="containsText" dxfId="33" priority="71" stopIfTrue="1" operator="containsText" text="Leider nicht erfüllt">
      <formula>NOT(ISERROR(SEARCH("Leider nicht erfüllt",U15)))</formula>
    </cfRule>
    <cfRule type="cellIs" dxfId="32" priority="72" stopIfTrue="1" operator="equal">
      <formula>"Leider nicht erfüll"</formula>
    </cfRule>
    <cfRule type="cellIs" dxfId="31" priority="73" stopIfTrue="1" operator="equal">
      <formula>"nein"</formula>
    </cfRule>
    <cfRule type="cellIs" dxfId="30" priority="74" stopIfTrue="1" operator="equal">
      <formula>"Leider nicht erfüll"</formula>
    </cfRule>
    <cfRule type="cellIs" dxfId="29" priority="75" stopIfTrue="1" operator="equal">
      <formula>"erfüllt - weiter mit Schritt 2"</formula>
    </cfRule>
    <cfRule type="cellIs" dxfId="28" priority="76" stopIfTrue="1" operator="equal">
      <formula>"erfüllt"</formula>
    </cfRule>
    <cfRule type="cellIs" dxfId="27" priority="77" stopIfTrue="1" operator="equal">
      <formula>"nicht erfüllt"</formula>
    </cfRule>
  </conditionalFormatting>
  <conditionalFormatting sqref="U17">
    <cfRule type="containsText" dxfId="26" priority="32" stopIfTrue="1" operator="containsText" text="Leider nicht erfüllt">
      <formula>NOT(ISERROR(SEARCH("Leider nicht erfüllt",U17)))</formula>
    </cfRule>
    <cfRule type="cellIs" dxfId="25" priority="33" stopIfTrue="1" operator="equal">
      <formula>"Leider nicht erfüll"</formula>
    </cfRule>
    <cfRule type="cellIs" dxfId="24" priority="34" stopIfTrue="1" operator="equal">
      <formula>"nein"</formula>
    </cfRule>
    <cfRule type="cellIs" dxfId="23" priority="35" stopIfTrue="1" operator="equal">
      <formula>"Leider nicht erfüll"</formula>
    </cfRule>
    <cfRule type="cellIs" dxfId="22" priority="36" stopIfTrue="1" operator="equal">
      <formula>"erfüllt - weiter mit Schritt 2"</formula>
    </cfRule>
    <cfRule type="cellIs" dxfId="21" priority="37" stopIfTrue="1" operator="equal">
      <formula>"erfüllt"</formula>
    </cfRule>
    <cfRule type="cellIs" dxfId="20" priority="38" stopIfTrue="1" operator="equal">
      <formula>"nicht erfüllt"</formula>
    </cfRule>
  </conditionalFormatting>
  <conditionalFormatting sqref="S14">
    <cfRule type="cellIs" dxfId="19" priority="25" stopIfTrue="1" operator="lessThan">
      <formula>75</formula>
    </cfRule>
    <cfRule type="cellIs" dxfId="18" priority="26" stopIfTrue="1" operator="greaterThan">
      <formula>0.75</formula>
    </cfRule>
  </conditionalFormatting>
  <conditionalFormatting sqref="S14">
    <cfRule type="cellIs" dxfId="17" priority="21" stopIfTrue="1" operator="equal">
      <formula>75</formula>
    </cfRule>
    <cfRule type="cellIs" dxfId="16" priority="22" stopIfTrue="1" operator="lessThan">
      <formula>75</formula>
    </cfRule>
    <cfRule type="cellIs" dxfId="15" priority="23" stopIfTrue="1" operator="greaterThan">
      <formula>75</formula>
    </cfRule>
    <cfRule type="cellIs" dxfId="14" priority="24" stopIfTrue="1" operator="greaterThan">
      <formula>75.01</formula>
    </cfRule>
  </conditionalFormatting>
  <conditionalFormatting sqref="U14">
    <cfRule type="containsText" dxfId="13" priority="14" stopIfTrue="1" operator="containsText" text="Leider nicht erfüllt">
      <formula>NOT(ISERROR(SEARCH("Leider nicht erfüllt",U14)))</formula>
    </cfRule>
    <cfRule type="cellIs" dxfId="12" priority="15" stopIfTrue="1" operator="equal">
      <formula>"Leider nicht erfüll"</formula>
    </cfRule>
    <cfRule type="cellIs" dxfId="11" priority="16" stopIfTrue="1" operator="equal">
      <formula>"nein"</formula>
    </cfRule>
    <cfRule type="cellIs" dxfId="10" priority="17" stopIfTrue="1" operator="equal">
      <formula>"Leider nicht erfüll"</formula>
    </cfRule>
    <cfRule type="cellIs" dxfId="9" priority="18" stopIfTrue="1" operator="equal">
      <formula>"erfüllt - weiter mit Schritt 2"</formula>
    </cfRule>
    <cfRule type="cellIs" dxfId="8" priority="19" stopIfTrue="1" operator="equal">
      <formula>"erfüllt"</formula>
    </cfRule>
    <cfRule type="cellIs" dxfId="7" priority="20" stopIfTrue="1" operator="equal">
      <formula>"nicht erfüllt"</formula>
    </cfRule>
  </conditionalFormatting>
  <conditionalFormatting sqref="U16">
    <cfRule type="containsText" dxfId="6" priority="1" stopIfTrue="1" operator="containsText" text="Leider nicht erfüllt">
      <formula>NOT(ISERROR(SEARCH("Leider nicht erfüllt",U16)))</formula>
    </cfRule>
    <cfRule type="cellIs" dxfId="5" priority="2" stopIfTrue="1" operator="equal">
      <formula>"Leider nicht erfüll"</formula>
    </cfRule>
    <cfRule type="cellIs" dxfId="4" priority="3" stopIfTrue="1" operator="equal">
      <formula>"nein"</formula>
    </cfRule>
    <cfRule type="cellIs" dxfId="3" priority="4" stopIfTrue="1" operator="equal">
      <formula>"Leider nicht erfüll"</formula>
    </cfRule>
    <cfRule type="cellIs" dxfId="2" priority="5" stopIfTrue="1" operator="equal">
      <formula>"erfüllt - weiter mit Schritt 2"</formula>
    </cfRule>
    <cfRule type="cellIs" dxfId="1" priority="6" stopIfTrue="1" operator="equal">
      <formula>"erfüllt"</formula>
    </cfRule>
    <cfRule type="cellIs" dxfId="0" priority="7" stopIfTrue="1" operator="equal">
      <formula>"nicht erfüllt"</formula>
    </cfRule>
  </conditionalFormatting>
  <pageMargins left="0.31496062992125984" right="0.31496062992125984" top="0.78740157480314965" bottom="0.78740157480314965" header="0.31496062992125984" footer="0.31496062992125984"/>
  <pageSetup paperSize="9" scale="61" orientation="landscape" r:id="rId1"/>
  <colBreaks count="1" manualBreakCount="1">
    <brk id="1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Überörtlichkeit</vt:lpstr>
      <vt:lpstr>Prüfung in 5 Schritten</vt:lpstr>
      <vt:lpstr>'Prüfung in 5 Schritten'!Druckbereich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Niebler Bezirksjugendring Mittelfranken</dc:creator>
  <cp:lastModifiedBy>Julia Derian Bezirksjugendring Mittelfranken</cp:lastModifiedBy>
  <cp:lastPrinted>2017-04-25T11:42:42Z</cp:lastPrinted>
  <dcterms:created xsi:type="dcterms:W3CDTF">2014-10-27T10:44:53Z</dcterms:created>
  <dcterms:modified xsi:type="dcterms:W3CDTF">2018-05-02T08:18:32Z</dcterms:modified>
</cp:coreProperties>
</file>